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statnett-my.sharepoint.com/personal/hakon_holdhus_statnett_no/Documents/Analyserapporter/KMA25/"/>
    </mc:Choice>
  </mc:AlternateContent>
  <xr:revisionPtr revIDLastSave="0" documentId="8_{9953D13D-4B7D-4A33-BF78-88E68E38230D}" xr6:coauthVersionLast="47" xr6:coauthVersionMax="47" xr10:uidLastSave="{00000000-0000-0000-0000-000000000000}"/>
  <bookViews>
    <workbookView xWindow="3120" yWindow="3120" windowWidth="21600" windowHeight="12645" activeTab="7" xr2:uid="{00000000-000D-0000-FFFF-FFFF00000000}"/>
  </bookViews>
  <sheets>
    <sheet name="Info" sheetId="7" r:id="rId1"/>
    <sheet name="Brenselspriser og CO2" sheetId="6" r:id="rId2"/>
    <sheet name="Forbruk og produksjon Europa" sheetId="19" r:id="rId3"/>
    <sheet name="Kraftpriser_Europa" sheetId="11" r:id="rId4"/>
    <sheet name="Forbruk og produksjon Norden" sheetId="10" r:id="rId5"/>
    <sheet name="Kraftpriser_Norden" sheetId="17" r:id="rId6"/>
    <sheet name="Installert effekt" sheetId="15" r:id="rId7"/>
    <sheet name="Energibalanse Norge" sheetId="18" r:id="rId8"/>
  </sheets>
  <definedNames>
    <definedName name="_xlnm._FilterDatabase" localSheetId="1" hidden="1">'Brenselspriser og CO2'!$G$29:$Q$41</definedName>
    <definedName name="Addo_DocID">"3f92e804-30ba-4061-b1ea-bb1ef80216a1"</definedName>
    <definedName name="Addo_Today">43090</definedName>
    <definedName name="ds1forskyvning" localSheetId="4">#REF!</definedName>
    <definedName name="ds1forskyvning" localSheetId="3">#REF!</definedName>
    <definedName name="ds1forskyvning" localSheetId="5">#REF!</definedName>
    <definedName name="ds1forskyvning">#REF!</definedName>
    <definedName name="ds2forskyvning" localSheetId="4">#REF!</definedName>
    <definedName name="ds2forskyvning" localSheetId="3">#REF!</definedName>
    <definedName name="ds2forskyvning" localSheetId="5">#REF!</definedName>
    <definedName name="ds2forskyvn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5" i="18" l="1"/>
  <c r="U26" i="18"/>
  <c r="AG25" i="18"/>
  <c r="AH25" i="18"/>
  <c r="AI25" i="18"/>
  <c r="AJ25" i="18"/>
  <c r="AK25" i="18"/>
  <c r="AG26" i="18"/>
  <c r="AH26" i="18"/>
  <c r="AI26" i="18"/>
  <c r="AJ26" i="18"/>
  <c r="AK26" i="18"/>
  <c r="AG27" i="18"/>
  <c r="AH27" i="18"/>
  <c r="AI27" i="18"/>
  <c r="AJ27" i="18"/>
  <c r="AK27" i="18"/>
  <c r="AF26" i="18"/>
  <c r="AF27" i="18"/>
  <c r="AF25" i="18"/>
  <c r="AE26" i="18"/>
  <c r="AE25" i="18"/>
  <c r="AA25" i="18"/>
  <c r="AB25" i="18"/>
  <c r="AC25" i="18"/>
  <c r="AD25" i="18"/>
  <c r="AA26" i="18"/>
  <c r="AB26" i="18"/>
  <c r="AC26" i="18"/>
  <c r="AD26" i="18"/>
  <c r="AB27" i="18"/>
  <c r="AC27" i="18"/>
  <c r="Z26" i="18"/>
  <c r="Z25" i="18"/>
  <c r="U25" i="18"/>
  <c r="W25" i="18"/>
  <c r="X25" i="18"/>
  <c r="Y25" i="18"/>
  <c r="V26" i="18"/>
  <c r="W26" i="18"/>
  <c r="X26" i="18"/>
  <c r="Y26" i="18"/>
  <c r="T26" i="18"/>
  <c r="T25" i="18"/>
  <c r="O25" i="18"/>
  <c r="P25" i="18"/>
  <c r="Q25" i="18"/>
  <c r="R25" i="18"/>
  <c r="S25" i="18"/>
  <c r="O26" i="18"/>
  <c r="P26" i="18"/>
  <c r="Q26" i="18"/>
  <c r="R26" i="18"/>
  <c r="S26" i="18"/>
  <c r="O27" i="18"/>
  <c r="P27" i="18"/>
  <c r="Q27" i="18"/>
  <c r="R27" i="18"/>
  <c r="N26" i="18"/>
  <c r="N27" i="18"/>
  <c r="N25" i="18"/>
  <c r="P24" i="18"/>
  <c r="V24" i="18" s="1"/>
  <c r="AB24" i="18" s="1"/>
  <c r="AH24" i="18" s="1"/>
  <c r="N24" i="18"/>
  <c r="T24" i="18" s="1"/>
  <c r="Z24" i="18" s="1"/>
  <c r="AF24" i="18" s="1"/>
  <c r="I24" i="18"/>
  <c r="O24" i="18" s="1"/>
  <c r="U24" i="18" s="1"/>
  <c r="AA24" i="18" s="1"/>
  <c r="AG24" i="18" s="1"/>
  <c r="J24" i="18"/>
  <c r="K24" i="18"/>
  <c r="Q24" i="18" s="1"/>
  <c r="W24" i="18" s="1"/>
  <c r="AC24" i="18" s="1"/>
  <c r="AI24" i="18" s="1"/>
  <c r="L24" i="18"/>
  <c r="R24" i="18" s="1"/>
  <c r="X24" i="18" s="1"/>
  <c r="AD24" i="18" s="1"/>
  <c r="AJ24" i="18" s="1"/>
  <c r="M24" i="18"/>
  <c r="S24" i="18" s="1"/>
  <c r="Y24" i="18" s="1"/>
  <c r="AE24" i="18" s="1"/>
  <c r="AK24" i="18" s="1"/>
  <c r="I25" i="18"/>
  <c r="J25" i="18"/>
  <c r="K25" i="18"/>
  <c r="L25" i="18"/>
  <c r="M25" i="18"/>
  <c r="I26" i="18"/>
  <c r="J26" i="18"/>
  <c r="K26" i="18"/>
  <c r="L26" i="18"/>
  <c r="M26" i="18"/>
  <c r="I27" i="18"/>
  <c r="J27" i="18"/>
  <c r="K27" i="18"/>
  <c r="L27" i="18"/>
  <c r="H25" i="18"/>
  <c r="H26" i="18"/>
  <c r="H27" i="18"/>
  <c r="H24" i="18"/>
  <c r="D35" i="19" l="1"/>
  <c r="D77" i="19"/>
  <c r="D26" i="19" l="1"/>
  <c r="F89" i="19"/>
  <c r="D89" i="19"/>
  <c r="M27" i="18"/>
  <c r="U27" i="18"/>
  <c r="V27" i="18"/>
  <c r="W27" i="18"/>
  <c r="Y27" i="18"/>
  <c r="AA27" i="18"/>
  <c r="AD27" i="18"/>
  <c r="AE27" i="18"/>
  <c r="T27" i="18"/>
  <c r="Z27" i="18"/>
  <c r="I77" i="19"/>
  <c r="I89" i="19" s="1"/>
  <c r="H77" i="19"/>
  <c r="H89" i="19" s="1"/>
  <c r="G77" i="19"/>
  <c r="G89" i="19" s="1"/>
  <c r="F77" i="19"/>
  <c r="E77" i="19"/>
  <c r="E89" i="19" s="1"/>
  <c r="I56" i="19"/>
  <c r="I68" i="19" s="1"/>
  <c r="H56" i="19"/>
  <c r="H68" i="19" s="1"/>
  <c r="G56" i="19"/>
  <c r="G68" i="19" s="1"/>
  <c r="F56" i="19"/>
  <c r="F68" i="19" s="1"/>
  <c r="E56" i="19"/>
  <c r="E68" i="19" s="1"/>
  <c r="D56" i="19"/>
  <c r="D68" i="19" s="1"/>
  <c r="I35" i="19"/>
  <c r="I47" i="19" s="1"/>
  <c r="H35" i="19"/>
  <c r="H47" i="19" s="1"/>
  <c r="G35" i="19"/>
  <c r="G47" i="19" s="1"/>
  <c r="F35" i="19"/>
  <c r="F47" i="19" s="1"/>
  <c r="E35" i="19"/>
  <c r="E47" i="19" s="1"/>
  <c r="D47" i="19"/>
  <c r="I26" i="19"/>
  <c r="H26" i="19"/>
  <c r="G26" i="19"/>
  <c r="F26" i="19"/>
  <c r="E26" i="19"/>
  <c r="S27" i="18" l="1"/>
  <c r="X27" i="18"/>
  <c r="E33" i="15"/>
  <c r="F33" i="15"/>
  <c r="G33" i="15"/>
  <c r="H33" i="15"/>
  <c r="I33" i="15"/>
  <c r="D33" i="15"/>
  <c r="I14" i="10"/>
  <c r="H14" i="10"/>
  <c r="G14" i="10"/>
  <c r="F14" i="10"/>
  <c r="E14" i="10"/>
  <c r="D14" i="10"/>
  <c r="D96" i="10" a="1"/>
  <c r="D96" i="10" s="1"/>
  <c r="D88" i="10" a="1"/>
  <c r="D88" i="10" s="1"/>
  <c r="D42" i="10"/>
  <c r="E42" i="10"/>
  <c r="F42" i="10"/>
  <c r="G42" i="10"/>
  <c r="H42" i="10"/>
  <c r="I42" i="10"/>
  <c r="D22" i="10"/>
  <c r="D24" i="10" s="1"/>
  <c r="E22" i="10"/>
  <c r="F22" i="10"/>
  <c r="G22" i="10"/>
  <c r="H22" i="10"/>
  <c r="I22" i="10"/>
  <c r="N23" i="11"/>
  <c r="P19" i="17"/>
  <c r="N25" i="17" l="1"/>
  <c r="N24" i="17"/>
  <c r="N23" i="17"/>
  <c r="N22" i="17"/>
  <c r="N21" i="17"/>
  <c r="N20" i="17"/>
  <c r="V20" i="17" s="1"/>
  <c r="S19" i="17"/>
  <c r="O19" i="17"/>
  <c r="M19" i="17"/>
  <c r="R19" i="17" s="1"/>
  <c r="L19" i="17"/>
  <c r="H102" i="10"/>
  <c r="G102" i="10"/>
  <c r="F102" i="10"/>
  <c r="H62" i="10"/>
  <c r="E102" i="10"/>
  <c r="D102" i="10"/>
  <c r="I102" i="10"/>
  <c r="H82" i="10"/>
  <c r="G82" i="10"/>
  <c r="F82" i="10"/>
  <c r="E82" i="10"/>
  <c r="D82" i="10"/>
  <c r="I82" i="10"/>
  <c r="G62" i="10"/>
  <c r="F62" i="10"/>
  <c r="E62" i="10"/>
  <c r="D62" i="10"/>
  <c r="I62" i="10"/>
  <c r="Q19" i="17" l="1"/>
  <c r="L21" i="17"/>
  <c r="L24" i="17"/>
  <c r="M24" i="17"/>
  <c r="M25" i="17"/>
  <c r="O25" i="17"/>
  <c r="T25" i="17" s="1"/>
  <c r="L25" i="17"/>
  <c r="P25" i="17"/>
  <c r="V25" i="17" s="1"/>
  <c r="M23" i="17"/>
  <c r="P21" i="17"/>
  <c r="V21" i="17" s="1"/>
  <c r="L23" i="17"/>
  <c r="L22" i="17"/>
  <c r="M22" i="17"/>
  <c r="O24" i="17"/>
  <c r="T24" i="17" s="1"/>
  <c r="M21" i="17"/>
  <c r="O23" i="17"/>
  <c r="T23" i="17" s="1"/>
  <c r="P24" i="17"/>
  <c r="O22" i="17"/>
  <c r="T22" i="17" s="1"/>
  <c r="P23" i="17"/>
  <c r="O21" i="17"/>
  <c r="T21" i="17" s="1"/>
  <c r="P22" i="17"/>
  <c r="H94" i="10"/>
  <c r="H104" i="10" s="1"/>
  <c r="G94" i="10"/>
  <c r="G104" i="10" s="1"/>
  <c r="F94" i="10"/>
  <c r="F104" i="10" s="1"/>
  <c r="E94" i="10"/>
  <c r="E104" i="10" s="1"/>
  <c r="D94" i="10"/>
  <c r="D104" i="10" s="1"/>
  <c r="I94" i="10"/>
  <c r="I104" i="10" s="1"/>
  <c r="H74" i="10"/>
  <c r="H84" i="10" s="1"/>
  <c r="G74" i="10"/>
  <c r="G84" i="10" s="1"/>
  <c r="F74" i="10"/>
  <c r="F84" i="10" s="1"/>
  <c r="E74" i="10"/>
  <c r="E84" i="10" s="1"/>
  <c r="D74" i="10"/>
  <c r="D84" i="10" s="1"/>
  <c r="I74" i="10"/>
  <c r="I84" i="10" s="1"/>
  <c r="H54" i="10"/>
  <c r="H64" i="10" s="1"/>
  <c r="G54" i="10"/>
  <c r="G64" i="10" s="1"/>
  <c r="F54" i="10"/>
  <c r="F64" i="10" s="1"/>
  <c r="E54" i="10"/>
  <c r="E64" i="10" s="1"/>
  <c r="D54" i="10"/>
  <c r="D64" i="10" s="1"/>
  <c r="I54" i="10"/>
  <c r="I64" i="10" s="1"/>
  <c r="H34" i="10"/>
  <c r="H44" i="10" s="1"/>
  <c r="G34" i="10"/>
  <c r="G44" i="10" s="1"/>
  <c r="F34" i="10"/>
  <c r="F44" i="10" s="1"/>
  <c r="E34" i="10"/>
  <c r="E44" i="10" s="1"/>
  <c r="D34" i="10"/>
  <c r="D44" i="10" s="1"/>
  <c r="I34" i="10"/>
  <c r="I44" i="10" s="1"/>
  <c r="E24" i="10"/>
  <c r="F24" i="10"/>
  <c r="G24" i="10"/>
  <c r="H24" i="10"/>
  <c r="I24" i="10"/>
  <c r="U21" i="17" l="1"/>
  <c r="R21" i="17" s="1"/>
  <c r="U25" i="17"/>
  <c r="R25" i="17" s="1"/>
  <c r="V23" i="17"/>
  <c r="V24" i="17"/>
  <c r="V22" i="17"/>
  <c r="Q21" i="17" l="1"/>
  <c r="W21" i="17" s="1"/>
  <c r="Q25" i="17"/>
  <c r="W25" i="17" s="1"/>
  <c r="U23" i="17"/>
  <c r="U22" i="17"/>
  <c r="U24" i="17"/>
  <c r="R24" i="17" s="1"/>
  <c r="Q24" i="17" l="1"/>
  <c r="W24" i="17" s="1"/>
  <c r="R23" i="17"/>
  <c r="Q23" i="17" s="1"/>
  <c r="R22" i="17"/>
  <c r="Q22" i="17" l="1"/>
  <c r="W22" i="17" s="1"/>
  <c r="W23" i="17"/>
  <c r="L25" i="11" l="1"/>
  <c r="M25" i="11"/>
  <c r="N25" i="11"/>
  <c r="O25" i="11" s="1"/>
  <c r="N24" i="11"/>
  <c r="O24" i="11" s="1"/>
  <c r="M24" i="11"/>
  <c r="L24" i="11"/>
  <c r="O23" i="11"/>
  <c r="M23" i="11"/>
  <c r="L23" i="11"/>
  <c r="N22" i="11"/>
  <c r="O22" i="11" s="1"/>
  <c r="M22" i="11"/>
  <c r="L22" i="11"/>
  <c r="N21" i="11"/>
  <c r="O21" i="11" s="1"/>
  <c r="M21" i="11"/>
  <c r="L21" i="11"/>
  <c r="O20" i="11"/>
  <c r="M20" i="11"/>
  <c r="P22" i="11" l="1"/>
  <c r="P20" i="11"/>
  <c r="R20" i="11"/>
  <c r="P23" i="11"/>
  <c r="P25" i="11"/>
  <c r="R24" i="11"/>
  <c r="R23" i="11"/>
  <c r="P24" i="11"/>
  <c r="R22" i="11"/>
  <c r="R21" i="11"/>
  <c r="P21" i="11"/>
  <c r="R25"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<sst xmlns="http://schemas.openxmlformats.org/spreadsheetml/2006/main" count="551" uniqueCount="125">
  <si>
    <t>For spørsmål ta kontakt med:</t>
  </si>
  <si>
    <t>Anders Kringstad</t>
  </si>
  <si>
    <t>Gå til:</t>
  </si>
  <si>
    <t>Brensels- og CO2-priser</t>
  </si>
  <si>
    <t>Kraftpriser, Europa</t>
  </si>
  <si>
    <t>Kraftpriser, Norden</t>
  </si>
  <si>
    <t>Forbruk og produksjon, Norden</t>
  </si>
  <si>
    <t>Lav</t>
  </si>
  <si>
    <t>Basis</t>
  </si>
  <si>
    <t>Høy</t>
  </si>
  <si>
    <t>Gass</t>
  </si>
  <si>
    <t>€/MWh</t>
  </si>
  <si>
    <t>Kull</t>
  </si>
  <si>
    <t>$/ton</t>
  </si>
  <si>
    <t>CO2 EU ETS</t>
  </si>
  <si>
    <t>€/ton</t>
  </si>
  <si>
    <t>USD/EUR</t>
  </si>
  <si>
    <t>Årlige gjennomsnittpriser</t>
  </si>
  <si>
    <t>Velg område:</t>
  </si>
  <si>
    <t>Storbritannia</t>
  </si>
  <si>
    <t>Frankrike</t>
  </si>
  <si>
    <t>Høypris</t>
  </si>
  <si>
    <t>Lavpris</t>
  </si>
  <si>
    <t>Tyskland</t>
  </si>
  <si>
    <t>Nederland</t>
  </si>
  <si>
    <t>Polen</t>
  </si>
  <si>
    <t>NO2</t>
  </si>
  <si>
    <t>NO4</t>
  </si>
  <si>
    <t>NO3</t>
  </si>
  <si>
    <t>NO5</t>
  </si>
  <si>
    <t>NO1</t>
  </si>
  <si>
    <t>SE1</t>
  </si>
  <si>
    <t>SE2</t>
  </si>
  <si>
    <t>SE3</t>
  </si>
  <si>
    <t>SE4</t>
  </si>
  <si>
    <t>DK2</t>
  </si>
  <si>
    <t>DK1</t>
  </si>
  <si>
    <t>FI</t>
  </si>
  <si>
    <t>Forbruk og produksjon</t>
  </si>
  <si>
    <t>Årlig gjennomsnittlig TWh for alle værår basert på resultater fra modellsimuleringer</t>
  </si>
  <si>
    <t>Norge</t>
  </si>
  <si>
    <t>Kraftintensiv industri og næring*</t>
  </si>
  <si>
    <t>* Denne kategeorien inkluderer nå også "næring" som vi i KMA21 og LMA20 grupperte under "Øvrig forbruk og tap"</t>
  </si>
  <si>
    <t>Batteri/datasenter</t>
  </si>
  <si>
    <t>Transport</t>
  </si>
  <si>
    <t>Petroleumsindustri</t>
  </si>
  <si>
    <t>Øvrig forbruk og tap</t>
  </si>
  <si>
    <t>Sum forbruk</t>
  </si>
  <si>
    <t/>
  </si>
  <si>
    <t>Vannkraft</t>
  </si>
  <si>
    <t>Vindkraft</t>
  </si>
  <si>
    <t>Solkraft</t>
  </si>
  <si>
    <t>Kjernekraft</t>
  </si>
  <si>
    <t>Øvrig produksjon</t>
  </si>
  <si>
    <t>Sum produksjon</t>
  </si>
  <si>
    <t>Netto eksport</t>
  </si>
  <si>
    <t>Sverige</t>
  </si>
  <si>
    <t>Hydrogen</t>
  </si>
  <si>
    <t>Finland</t>
  </si>
  <si>
    <t>Danmark</t>
  </si>
  <si>
    <t>Norden</t>
  </si>
  <si>
    <t xml:space="preserve"> </t>
  </si>
  <si>
    <t>Norden samlet</t>
  </si>
  <si>
    <t>MWh/ton coal</t>
  </si>
  <si>
    <t>Østerrike</t>
  </si>
  <si>
    <t>Belgia</t>
  </si>
  <si>
    <t>Tsjekkia</t>
  </si>
  <si>
    <t>Italia</t>
  </si>
  <si>
    <t>Sveits</t>
  </si>
  <si>
    <t>Litauen</t>
  </si>
  <si>
    <t>Estland</t>
  </si>
  <si>
    <t>Europa*</t>
  </si>
  <si>
    <t>Forbruk og produksjon, Europa</t>
  </si>
  <si>
    <t>CO2 UK (UKA+CPS)</t>
  </si>
  <si>
    <t xml:space="preserve">Latvia </t>
  </si>
  <si>
    <t>Alminnelig forbruk og industri</t>
  </si>
  <si>
    <t>Landvind</t>
  </si>
  <si>
    <t>Havvind</t>
  </si>
  <si>
    <t>Gasskraft</t>
  </si>
  <si>
    <t>Kullkraft</t>
  </si>
  <si>
    <t>Avfallsforbrenning &amp; øvrig termisk</t>
  </si>
  <si>
    <t>* Vårt modellerte Europa</t>
  </si>
  <si>
    <t>Hydrogenproduksjon</t>
  </si>
  <si>
    <t>Kull og gass</t>
  </si>
  <si>
    <t xml:space="preserve">Installert effekt </t>
  </si>
  <si>
    <t>Norden+Baltikum</t>
  </si>
  <si>
    <t>Hele modellerte område</t>
  </si>
  <si>
    <t>Fornybar*</t>
  </si>
  <si>
    <t>Utslippsfri**</t>
  </si>
  <si>
    <t>Total effekt***</t>
  </si>
  <si>
    <t>* Kategorien fornybar består av vindkraft på land, havvind, solkraft og vannkraft.</t>
  </si>
  <si>
    <t xml:space="preserve">Årlig installert effekt kraftproduksjon (GW) for ulike produksjonsteknologier. </t>
  </si>
  <si>
    <t>Installert effekt</t>
  </si>
  <si>
    <t xml:space="preserve">Basis </t>
  </si>
  <si>
    <t>Høypris inkl høy forbruksvekst</t>
  </si>
  <si>
    <t>Lavpris inkl lav forbruksvekst</t>
  </si>
  <si>
    <t>Lavlav</t>
  </si>
  <si>
    <t>Forbruk</t>
  </si>
  <si>
    <t>Produksjon</t>
  </si>
  <si>
    <t>Balanse</t>
  </si>
  <si>
    <t>Energibalanse Norge</t>
  </si>
  <si>
    <t>Energibalanse (TWh) for hvert prisområde</t>
  </si>
  <si>
    <t>Dette regnearket er et supplement til Statnetts Kortsiktige Markedsanalyse for perioden 2025 - 2030 (KMA25)</t>
  </si>
  <si>
    <t>Lenke til KMA 2025-2030</t>
  </si>
  <si>
    <t>Datasentre</t>
  </si>
  <si>
    <t>Portugal</t>
  </si>
  <si>
    <t>Spania</t>
  </si>
  <si>
    <t>KMA2025 - Basis</t>
  </si>
  <si>
    <t>KMA2025</t>
  </si>
  <si>
    <t>Reelle 2025-verdier</t>
  </si>
  <si>
    <t>KMA 2025</t>
  </si>
  <si>
    <t>Pound/EUR</t>
  </si>
  <si>
    <t>KMA2025 - Medium</t>
  </si>
  <si>
    <t>KMA 2025 - med medium forbruks- og produksjonsutvikling i Norge/Norden</t>
  </si>
  <si>
    <t>Slovakia</t>
  </si>
  <si>
    <t>Reelle 2025 €/MWh</t>
  </si>
  <si>
    <t>*** Total effekt er summen av utslippsfri og kull og gass</t>
  </si>
  <si>
    <t>Vi har valgt å begrense oss til å vise noen tabeller for brensels- og CO2-pris, kraftpriser, samt forbruk og produksjon for vårt modellerte område og per land i Norden. Vi henviser til KMA 2025-2030 for mer detaljerte analyser og forklaringer.</t>
  </si>
  <si>
    <t>Økt forbruk i varmesektoren**</t>
  </si>
  <si>
    <t>Økt forbruk i transportsektoren**</t>
  </si>
  <si>
    <t>Sum</t>
  </si>
  <si>
    <t xml:space="preserve">** NB: Legg merke til at dette er økt forbruk, ikke totalt forbruk fra den gitte sektoren. Dermed er også "Sum" ikke totalt forbruk, men summen av de ulike kategoriene. Dette gjelder bare for hele Europa, for enkeltlandene er faktisk forbruk for alle kategorier oppgitt. </t>
  </si>
  <si>
    <t>Varmesektor</t>
  </si>
  <si>
    <t>Transportsektor</t>
  </si>
  <si>
    <t>** Kategorien utslippsfri består av fornybar, kjernekraft, geotermisk kraft og biomasse.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</si>
</sst>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
    <numFmt numFmtId="165" formatCode="#,##0_);\(#,##0\);#,##0_);@_)"/>
    <numFmt numFmtId="166" formatCode="0.0"/>
  </numFmts>
  <fonts count="68" x14ac:knownFonts="1">
    <font>
      <sz val="11"/>
      <color theme="1"/>
      <name val="Calibri"/>
      <family val="2"/>
    </font>
    <font>
      <sz val="11"/>
      <color theme="1"/>
      <name val="Aptos"/>
      <family val="2"/>
      <scheme val="minor"/>
    </font>
    <font>
      <sz val="11"/>
      <color theme="1"/>
      <name val="Aptos"/>
      <family val="2"/>
      <scheme val="minor"/>
    </font>
    <font>
      <sz val="11"/>
      <color theme="1"/>
      <name val="Aptos"/>
      <family val="2"/>
      <scheme val="minor"/>
    </font>
    <font>
      <sz val="11"/>
      <color theme="1"/>
      <name val="Aptos"/>
      <family val="2"/>
      <scheme val="minor"/>
    </font>
    <font>
      <b/>
      <sz val="18"/>
      <color theme="1"/>
      <name val="Aptos"/>
      <family val="2"/>
      <scheme val="minor"/>
    </font>
    <font>
      <b/>
      <sz val="14"/>
      <color theme="1"/>
      <name val="Aptos"/>
      <family val="2"/>
      <scheme val="minor"/>
    </font>
    <font>
      <i/>
      <sz val="10"/>
      <color theme="1"/>
      <name val="Aptos"/>
      <family val="2"/>
      <scheme val="minor"/>
    </font>
    <font>
      <sz val="11"/>
      <color theme="1"/>
      <name val="Aptos"/>
      <family val="2"/>
      <scheme val="minor"/>
    </font>
    <font>
      <sz val="12"/>
      <color rgb="FFFF0000"/>
      <name val="Aptos"/>
      <family val="2"/>
      <scheme val="minor"/>
    </font>
    <font>
      <sz val="11"/>
      <color rgb="FF000000"/>
      <name val="Aptos"/>
      <family val="2"/>
      <scheme val="minor"/>
    </font>
    <font>
      <sz val="10"/>
      <color rgb="FF000000"/>
      <name val="Aptos"/>
      <family val="2"/>
      <scheme val="minor"/>
    </font>
    <font>
      <b/>
      <sz val="12"/>
      <color theme="1"/>
      <name val="Aptos"/>
      <family val="2"/>
      <scheme val="minor"/>
    </font>
    <font>
      <u/>
      <sz val="11"/>
      <color theme="10"/>
      <name val="Calibri"/>
      <family val="2"/>
    </font>
    <font>
      <sz val="14"/>
      <color theme="1"/>
      <name val="Calibri"/>
      <family val="2"/>
    </font>
    <font>
      <u/>
      <sz val="14"/>
      <color theme="10"/>
      <name val="Calibri"/>
      <family val="2"/>
    </font>
    <font>
      <sz val="11"/>
      <color theme="0"/>
      <name val="Aptos"/>
      <family val="2"/>
      <scheme val="minor"/>
    </font>
    <font>
      <sz val="12"/>
      <color theme="0"/>
      <name val="Times New Roman"/>
      <family val="2"/>
    </font>
    <font>
      <sz val="12"/>
      <name val="Aptos"/>
      <family val="2"/>
      <scheme val="minor"/>
    </font>
    <font>
      <i/>
      <sz val="12"/>
      <color theme="1"/>
      <name val="Aptos"/>
      <family val="2"/>
      <scheme val="minor"/>
    </font>
    <font>
      <sz val="11"/>
      <name val="Aptos"/>
      <family val="2"/>
      <scheme val="minor"/>
    </font>
    <font>
      <sz val="10"/>
      <name val="Aptos"/>
      <family val="2"/>
      <scheme val="minor"/>
    </font>
    <font>
      <sz val="11"/>
      <color rgb="FFFF0000"/>
      <name val="Aptos"/>
      <family val="2"/>
      <scheme val="minor"/>
    </font>
    <font>
      <sz val="11"/>
      <color rgb="FFFF0000"/>
      <name val="Calibri"/>
      <family val="2"/>
    </font>
    <font>
      <b/>
      <sz val="11"/>
      <color theme="1"/>
      <name val="Calibri"/>
      <family val="2"/>
    </font>
    <font>
      <b/>
      <sz val="14"/>
      <color theme="1"/>
      <name val="Calibri"/>
      <family val="2"/>
    </font>
    <font>
      <b/>
      <sz val="11"/>
      <color theme="1"/>
      <name val="Aptos"/>
      <family val="2"/>
      <scheme val="minor"/>
    </font>
    <font>
      <i/>
      <sz val="10"/>
      <color theme="1"/>
      <name val="Calibri"/>
      <family val="2"/>
    </font>
    <font>
      <b/>
      <sz val="18"/>
      <color theme="1"/>
      <name val="Calibri"/>
      <family val="2"/>
    </font>
    <font>
      <sz val="12"/>
      <color rgb="FFFF0000"/>
      <name val="Times New Roman"/>
      <family val="2"/>
    </font>
    <font>
      <sz val="12"/>
      <color theme="0"/>
      <name val="Aptos"/>
      <family val="2"/>
      <scheme val="major"/>
    </font>
    <font>
      <b/>
      <sz val="11"/>
      <color rgb="FF000000"/>
      <name val="Aptos"/>
      <family val="2"/>
      <scheme val="minor"/>
    </font>
    <font>
      <sz val="16"/>
      <color theme="1"/>
      <name val="Calibri"/>
      <family val="2"/>
    </font>
    <font>
      <sz val="9"/>
      <color rgb="FF565659"/>
      <name val="Segoe UI Light"/>
      <family val="2"/>
    </font>
    <font>
      <sz val="9"/>
      <color theme="0" tint="-0.34998626667073579"/>
      <name val="Calibri"/>
      <family val="2"/>
    </font>
    <font>
      <b/>
      <sz val="12"/>
      <color theme="1"/>
      <name val="Aptos"/>
      <family val="2"/>
      <scheme val="minor"/>
    </font>
    <font>
      <sz val="12"/>
      <name val="Aptos"/>
      <family val="2"/>
      <scheme val="minor"/>
    </font>
    <font>
      <sz val="11"/>
      <color rgb="FFFFFF00"/>
      <name val="Aptos"/>
      <family val="2"/>
      <scheme val="minor"/>
    </font>
    <font>
      <sz val="11"/>
      <name val="Calibri"/>
      <family val="2"/>
    </font>
    <font>
      <i/>
      <sz val="11"/>
      <color theme="1"/>
      <name val="Aptos"/>
      <family val="2"/>
      <scheme val="minor"/>
    </font>
    <font>
      <i/>
      <sz val="11"/>
      <color theme="1"/>
      <name val="Aptos"/>
      <family val="2"/>
      <scheme val="minor"/>
    </font>
    <font>
      <sz val="12"/>
      <color theme="0"/>
      <name val="Aptos"/>
      <family val="2"/>
      <scheme val="minor"/>
    </font>
    <font>
      <sz val="11"/>
      <color theme="0"/>
      <name val="Calibri"/>
      <family val="2"/>
    </font>
    <font>
      <b/>
      <sz val="11"/>
      <color theme="0"/>
      <name val="Calibri"/>
      <family val="2"/>
    </font>
    <font>
      <sz val="11"/>
      <color theme="1"/>
      <name val="Calibri"/>
      <family val="2"/>
    </font>
    <font>
      <sz val="11"/>
      <color theme="1"/>
      <name val="Aptos"/>
      <family val="2"/>
      <scheme val="minor"/>
    </font>
    <font>
      <sz val="10"/>
      <color theme="1"/>
      <name val="Aptos"/>
      <family val="2"/>
      <scheme val="minor"/>
    </font>
    <font>
      <sz val="11"/>
      <color theme="3"/>
      <name val="Aptos"/>
      <family val="2"/>
      <scheme val="minor"/>
    </font>
    <font>
      <sz val="12"/>
      <color theme="3"/>
      <name val="Aptos"/>
      <family val="2"/>
      <scheme val="minor"/>
    </font>
    <font>
      <sz val="11"/>
      <color theme="3"/>
      <name val="Calibri"/>
      <family val="2"/>
    </font>
    <font>
      <sz val="18"/>
      <color theme="3"/>
      <name val="Aptos"/>
      <family val="2"/>
      <scheme val="major"/>
    </font>
    <font>
      <b/>
      <sz val="15"/>
      <color theme="3"/>
      <name val="Aptos"/>
      <family val="2"/>
      <scheme val="minor"/>
    </font>
    <font>
      <b/>
      <sz val="13"/>
      <color theme="3"/>
      <name val="Aptos"/>
      <family val="2"/>
      <scheme val="minor"/>
    </font>
    <font>
      <b/>
      <sz val="11"/>
      <color theme="3"/>
      <name val="Aptos"/>
      <family val="2"/>
      <scheme val="minor"/>
    </font>
    <font>
      <sz val="11"/>
      <color rgb="FF006100"/>
      <name val="Aptos"/>
      <family val="2"/>
      <scheme val="minor"/>
    </font>
    <font>
      <sz val="11"/>
      <color rgb="FF9C0006"/>
      <name val="Aptos"/>
      <family val="2"/>
      <scheme val="minor"/>
    </font>
    <font>
      <sz val="11"/>
      <color rgb="FF3F3F76"/>
      <name val="Aptos"/>
      <family val="2"/>
      <scheme val="minor"/>
    </font>
    <font>
      <b/>
      <sz val="11"/>
      <color rgb="FF3F3F3F"/>
      <name val="Aptos"/>
      <family val="2"/>
      <scheme val="minor"/>
    </font>
    <font>
      <b/>
      <sz val="11"/>
      <color rgb="FFFA7D00"/>
      <name val="Aptos"/>
      <family val="2"/>
      <scheme val="minor"/>
    </font>
    <font>
      <sz val="11"/>
      <color rgb="FFFA7D00"/>
      <name val="Aptos"/>
      <family val="2"/>
      <scheme val="minor"/>
    </font>
    <font>
      <b/>
      <sz val="11"/>
      <color theme="0"/>
      <name val="Aptos"/>
      <family val="2"/>
      <scheme val="minor"/>
    </font>
    <font>
      <i/>
      <sz val="11"/>
      <color rgb="FF7F7F7F"/>
      <name val="Aptos"/>
      <family val="2"/>
      <scheme val="minor"/>
    </font>
    <font>
      <sz val="12"/>
      <color theme="4"/>
      <name val="Aptos"/>
      <family val="2"/>
      <scheme val="minor"/>
    </font>
    <font>
      <sz val="11"/>
      <color theme="4"/>
      <name val="Aptos"/>
      <family val="2"/>
      <scheme val="minor"/>
    </font>
    <font>
      <sz val="11"/>
      <color rgb="FF9C6500"/>
      <name val="Aptos"/>
      <family val="2"/>
      <scheme val="minor"/>
    </font>
    <font>
      <sz val="11"/>
      <name val="Aptos"/>
      <family val="2"/>
      <scheme val="minor"/>
    </font>
    <font>
      <u/>
      <sz val="14"/>
      <color theme="5"/>
      <name val="Calibri"/>
      <family val="2"/>
    </font>
    <font>
      <sz val="11"/>
      <color theme="5"/>
      <name val="Calibri"/>
      <family val="2"/>
    </font>
  </fonts>
  <fills count="4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2F2F2"/>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13" fillId="0" borderId="0" applyNumberFormat="0" applyFill="0" applyBorder="0" applyAlignment="0" applyProtection="0"/>
    <xf numFmtId="9" fontId="44" fillId="0" borderId="0" applyFont="0" applyFill="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55" fillId="13" borderId="0" applyNumberFormat="0" applyBorder="0" applyAlignment="0" applyProtection="0"/>
    <xf numFmtId="0" fontId="58" fillId="16" borderId="21" applyNumberFormat="0" applyAlignment="0" applyProtection="0"/>
    <xf numFmtId="0" fontId="60" fillId="17" borderId="24" applyNumberFormat="0" applyAlignment="0" applyProtection="0"/>
    <xf numFmtId="0" fontId="61" fillId="0" borderId="0" applyNumberFormat="0" applyFill="0" applyBorder="0" applyAlignment="0" applyProtection="0"/>
    <xf numFmtId="0" fontId="54" fillId="12" borderId="0" applyNumberFormat="0" applyBorder="0" applyAlignment="0" applyProtection="0"/>
    <xf numFmtId="0" fontId="51" fillId="0" borderId="18" applyNumberFormat="0" applyFill="0" applyAlignment="0" applyProtection="0"/>
    <xf numFmtId="0" fontId="52" fillId="0" borderId="19" applyNumberFormat="0" applyFill="0" applyAlignment="0" applyProtection="0"/>
    <xf numFmtId="0" fontId="53" fillId="0" borderId="20" applyNumberFormat="0" applyFill="0" applyAlignment="0" applyProtection="0"/>
    <xf numFmtId="0" fontId="53" fillId="0" borderId="0" applyNumberFormat="0" applyFill="0" applyBorder="0" applyAlignment="0" applyProtection="0"/>
    <xf numFmtId="0" fontId="56" fillId="15" borderId="21" applyNumberFormat="0" applyAlignment="0" applyProtection="0"/>
    <xf numFmtId="0" fontId="59" fillId="0" borderId="23" applyNumberFormat="0" applyFill="0" applyAlignment="0" applyProtection="0"/>
    <xf numFmtId="0" fontId="64" fillId="14" borderId="0" applyNumberFormat="0" applyBorder="0" applyAlignment="0" applyProtection="0"/>
    <xf numFmtId="0" fontId="1" fillId="0" borderId="0"/>
    <xf numFmtId="0" fontId="1" fillId="0" borderId="0"/>
    <xf numFmtId="0" fontId="1" fillId="18" borderId="25" applyNumberFormat="0" applyFont="0" applyAlignment="0" applyProtection="0"/>
    <xf numFmtId="0" fontId="57" fillId="16" borderId="22" applyNumberFormat="0" applyAlignment="0" applyProtection="0"/>
    <xf numFmtId="0" fontId="50" fillId="0" borderId="0" applyNumberFormat="0" applyFill="0" applyBorder="0" applyAlignment="0" applyProtection="0"/>
    <xf numFmtId="0" fontId="26" fillId="0" borderId="26" applyNumberFormat="0" applyFill="0" applyAlignment="0" applyProtection="0"/>
    <xf numFmtId="0" fontId="22" fillId="0" borderId="0" applyNumberFormat="0" applyFill="0" applyBorder="0" applyAlignment="0" applyProtection="0"/>
  </cellStyleXfs>
  <cellXfs count="155">
    <xf numFmtId="0" fontId="0" fillId="0" borderId="0" xfId="0"/>
    <xf numFmtId="0" fontId="5" fillId="2" borderId="0" xfId="0" applyFont="1" applyFill="1"/>
    <xf numFmtId="0" fontId="6" fillId="2" borderId="0" xfId="0" applyFont="1" applyFill="1"/>
    <xf numFmtId="0" fontId="7" fillId="2" borderId="0" xfId="0" applyFont="1" applyFill="1"/>
    <xf numFmtId="0" fontId="8" fillId="0" borderId="0" xfId="0" applyFont="1"/>
    <xf numFmtId="0" fontId="9" fillId="2" borderId="0" xfId="0" applyFont="1" applyFill="1"/>
    <xf numFmtId="0" fontId="10" fillId="3" borderId="0" xfId="0" applyFont="1" applyFill="1" applyAlignment="1">
      <alignment vertical="center"/>
    </xf>
    <xf numFmtId="0" fontId="11" fillId="3" borderId="0" xfId="0" applyFont="1" applyFill="1" applyAlignment="1">
      <alignment vertical="center"/>
    </xf>
    <xf numFmtId="0" fontId="11" fillId="5" borderId="0" xfId="0" applyFont="1" applyFill="1" applyAlignment="1">
      <alignment horizontal="center" vertical="center"/>
    </xf>
    <xf numFmtId="0" fontId="12" fillId="0" borderId="0" xfId="0" applyFont="1" applyAlignment="1">
      <alignment horizontal="center"/>
    </xf>
    <xf numFmtId="0" fontId="13" fillId="0" borderId="0" xfId="1"/>
    <xf numFmtId="0" fontId="14" fillId="0" borderId="0" xfId="0" applyFont="1" applyAlignment="1">
      <alignment wrapText="1"/>
    </xf>
    <xf numFmtId="0" fontId="17" fillId="0" borderId="0" xfId="0" applyFont="1"/>
    <xf numFmtId="0" fontId="18" fillId="0" borderId="0" xfId="0" applyFont="1"/>
    <xf numFmtId="0" fontId="17" fillId="5" borderId="0" xfId="0" applyFont="1" applyFill="1"/>
    <xf numFmtId="0" fontId="12" fillId="0" borderId="0" xfId="0" applyFont="1"/>
    <xf numFmtId="0" fontId="21" fillId="3" borderId="5" xfId="0" applyFont="1" applyFill="1" applyBorder="1" applyAlignment="1">
      <alignment horizontal="center" vertical="center"/>
    </xf>
    <xf numFmtId="0" fontId="21" fillId="4" borderId="4" xfId="0" applyFont="1" applyFill="1" applyBorder="1" applyAlignment="1">
      <alignment horizontal="center" vertical="center"/>
    </xf>
    <xf numFmtId="0" fontId="21" fillId="3" borderId="4"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0" xfId="0" applyFont="1" applyFill="1" applyAlignment="1">
      <alignment horizontal="center" vertical="center"/>
    </xf>
    <xf numFmtId="0" fontId="21" fillId="3" borderId="1" xfId="0" applyFont="1" applyFill="1" applyBorder="1" applyAlignment="1">
      <alignment horizontal="center" vertical="center"/>
    </xf>
    <xf numFmtId="0" fontId="21" fillId="4" borderId="2" xfId="0" applyFont="1" applyFill="1" applyBorder="1" applyAlignment="1">
      <alignment horizontal="center" vertical="center"/>
    </xf>
    <xf numFmtId="0" fontId="21" fillId="3" borderId="3" xfId="0" applyFont="1" applyFill="1" applyBorder="1" applyAlignment="1">
      <alignment horizontal="center" vertical="center"/>
    </xf>
    <xf numFmtId="0" fontId="21" fillId="3" borderId="8"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6" xfId="0" applyFont="1" applyFill="1" applyBorder="1" applyAlignment="1">
      <alignment horizontal="center" vertical="center"/>
    </xf>
    <xf numFmtId="0" fontId="13" fillId="0" borderId="0" xfId="1" applyAlignment="1">
      <alignment wrapText="1"/>
    </xf>
    <xf numFmtId="0" fontId="22" fillId="0" borderId="0" xfId="0" applyFont="1"/>
    <xf numFmtId="0" fontId="23" fillId="0" borderId="0" xfId="0" applyFont="1"/>
    <xf numFmtId="0" fontId="14" fillId="0" borderId="0" xfId="0" applyFont="1" applyAlignment="1">
      <alignment vertical="top" wrapText="1"/>
    </xf>
    <xf numFmtId="0" fontId="21" fillId="3" borderId="9" xfId="0" applyFont="1" applyFill="1" applyBorder="1" applyAlignment="1">
      <alignment horizontal="center" vertical="center"/>
    </xf>
    <xf numFmtId="0" fontId="21" fillId="4" borderId="10" xfId="0" applyFont="1" applyFill="1" applyBorder="1" applyAlignment="1">
      <alignment horizontal="center" vertical="center"/>
    </xf>
    <xf numFmtId="0" fontId="21" fillId="3" borderId="11" xfId="0" applyFont="1" applyFill="1" applyBorder="1" applyAlignment="1">
      <alignment horizontal="center" vertical="center"/>
    </xf>
    <xf numFmtId="0" fontId="21" fillId="3" borderId="0" xfId="0" applyFont="1" applyFill="1" applyAlignment="1">
      <alignment vertical="center"/>
    </xf>
    <xf numFmtId="0" fontId="21" fillId="3" borderId="2" xfId="0" applyFont="1" applyFill="1" applyBorder="1" applyAlignment="1">
      <alignment vertical="center"/>
    </xf>
    <xf numFmtId="0" fontId="21" fillId="3" borderId="4" xfId="0" applyFont="1" applyFill="1" applyBorder="1" applyAlignment="1">
      <alignment vertical="center"/>
    </xf>
    <xf numFmtId="0" fontId="21" fillId="6" borderId="4" xfId="0" applyFont="1" applyFill="1" applyBorder="1" applyAlignment="1">
      <alignment horizontal="center" vertical="center"/>
    </xf>
    <xf numFmtId="1" fontId="0" fillId="0" borderId="0" xfId="0" applyNumberFormat="1"/>
    <xf numFmtId="0" fontId="24" fillId="0" borderId="0" xfId="0" applyFont="1"/>
    <xf numFmtId="0" fontId="0" fillId="5" borderId="0" xfId="0" applyFill="1"/>
    <xf numFmtId="0" fontId="0" fillId="5" borderId="13" xfId="0" applyFill="1" applyBorder="1"/>
    <xf numFmtId="1" fontId="0" fillId="7" borderId="0" xfId="0" applyNumberFormat="1" applyFill="1"/>
    <xf numFmtId="0" fontId="24" fillId="7" borderId="0" xfId="0" applyFont="1" applyFill="1"/>
    <xf numFmtId="0" fontId="25" fillId="0" borderId="13" xfId="0" applyFont="1" applyBorder="1"/>
    <xf numFmtId="1" fontId="0" fillId="5" borderId="0" xfId="0" applyNumberFormat="1" applyFill="1"/>
    <xf numFmtId="0" fontId="25" fillId="0" borderId="0" xfId="0" applyFont="1"/>
    <xf numFmtId="164" fontId="0" fillId="0" borderId="0" xfId="0" applyNumberFormat="1"/>
    <xf numFmtId="1" fontId="0" fillId="8" borderId="0" xfId="0" applyNumberFormat="1" applyFill="1"/>
    <xf numFmtId="0" fontId="24" fillId="8" borderId="0" xfId="0" applyFont="1" applyFill="1"/>
    <xf numFmtId="1" fontId="0" fillId="9" borderId="0" xfId="0" applyNumberFormat="1" applyFill="1"/>
    <xf numFmtId="0" fontId="24" fillId="9" borderId="0" xfId="0" applyFont="1" applyFill="1"/>
    <xf numFmtId="0" fontId="0" fillId="0" borderId="13" xfId="0" applyBorder="1"/>
    <xf numFmtId="0" fontId="26" fillId="0" borderId="0" xfId="0" applyFont="1"/>
    <xf numFmtId="0" fontId="0" fillId="2" borderId="0" xfId="0" applyFill="1"/>
    <xf numFmtId="0" fontId="24" fillId="2" borderId="0" xfId="0" applyFont="1" applyFill="1"/>
    <xf numFmtId="0" fontId="27" fillId="2" borderId="0" xfId="0" applyFont="1" applyFill="1"/>
    <xf numFmtId="0" fontId="25" fillId="2" borderId="0" xfId="0" applyFont="1" applyFill="1"/>
    <xf numFmtId="0" fontId="28" fillId="2" borderId="0" xfId="0" applyFont="1" applyFill="1"/>
    <xf numFmtId="0" fontId="21" fillId="4" borderId="0" xfId="0" applyFont="1" applyFill="1" applyAlignment="1">
      <alignment horizontal="center" vertical="center"/>
    </xf>
    <xf numFmtId="1" fontId="21" fillId="3" borderId="7" xfId="0" applyNumberFormat="1" applyFont="1" applyFill="1" applyBorder="1" applyAlignment="1">
      <alignment horizontal="center" vertical="center"/>
    </xf>
    <xf numFmtId="1" fontId="21" fillId="3" borderId="8" xfId="0" applyNumberFormat="1" applyFont="1" applyFill="1" applyBorder="1" applyAlignment="1">
      <alignment horizontal="center" vertical="center"/>
    </xf>
    <xf numFmtId="0" fontId="22" fillId="5" borderId="0" xfId="0" applyFont="1" applyFill="1"/>
    <xf numFmtId="0" fontId="9" fillId="0" borderId="0" xfId="0" applyFont="1"/>
    <xf numFmtId="0" fontId="4" fillId="0" borderId="0" xfId="0" applyFont="1"/>
    <xf numFmtId="0" fontId="29" fillId="0" borderId="0" xfId="0" applyFont="1"/>
    <xf numFmtId="0" fontId="20" fillId="10" borderId="9" xfId="0" applyFont="1" applyFill="1" applyBorder="1" applyAlignment="1">
      <alignment horizontal="center"/>
    </xf>
    <xf numFmtId="0" fontId="21" fillId="10" borderId="10" xfId="0" applyFont="1" applyFill="1" applyBorder="1" applyAlignment="1">
      <alignment horizontal="center" vertical="center"/>
    </xf>
    <xf numFmtId="0" fontId="20" fillId="10" borderId="10" xfId="0" applyFont="1" applyFill="1" applyBorder="1" applyAlignment="1">
      <alignment horizontal="center"/>
    </xf>
    <xf numFmtId="0" fontId="21" fillId="10" borderId="11" xfId="0" applyFont="1" applyFill="1" applyBorder="1" applyAlignment="1">
      <alignment horizontal="center" vertical="center"/>
    </xf>
    <xf numFmtId="0" fontId="23" fillId="5" borderId="0" xfId="0" applyFont="1" applyFill="1"/>
    <xf numFmtId="0" fontId="29" fillId="5" borderId="0" xfId="0" applyFont="1" applyFill="1"/>
    <xf numFmtId="0" fontId="30" fillId="5" borderId="0" xfId="0" applyFont="1" applyFill="1"/>
    <xf numFmtId="0" fontId="32" fillId="0" borderId="0" xfId="0" applyFont="1" applyAlignment="1">
      <alignment wrapText="1"/>
    </xf>
    <xf numFmtId="0" fontId="14" fillId="0" borderId="0" xfId="0" applyFont="1"/>
    <xf numFmtId="0" fontId="33" fillId="0" borderId="0" xfId="0" applyFont="1" applyAlignment="1">
      <alignment horizontal="left" vertical="center" readingOrder="1"/>
    </xf>
    <xf numFmtId="1" fontId="34" fillId="0" borderId="0" xfId="0" applyNumberFormat="1" applyFont="1"/>
    <xf numFmtId="0" fontId="15" fillId="0" borderId="0" xfId="1" applyFont="1"/>
    <xf numFmtId="0" fontId="3" fillId="0" borderId="0" xfId="0" applyFont="1"/>
    <xf numFmtId="0" fontId="35" fillId="0" borderId="0" xfId="0" applyFont="1" applyAlignment="1">
      <alignment horizontal="right"/>
    </xf>
    <xf numFmtId="0" fontId="35" fillId="0" borderId="0" xfId="0" applyFont="1"/>
    <xf numFmtId="0" fontId="36" fillId="0" borderId="0" xfId="0" applyFont="1"/>
    <xf numFmtId="0" fontId="3" fillId="2" borderId="0" xfId="0" applyFont="1" applyFill="1"/>
    <xf numFmtId="0" fontId="3" fillId="5" borderId="0" xfId="0" applyFont="1" applyFill="1"/>
    <xf numFmtId="0" fontId="3" fillId="5" borderId="0" xfId="0" applyFont="1" applyFill="1" applyAlignment="1">
      <alignment horizontal="center"/>
    </xf>
    <xf numFmtId="1" fontId="3" fillId="0" borderId="0" xfId="0" applyNumberFormat="1" applyFont="1"/>
    <xf numFmtId="0" fontId="3" fillId="0" borderId="0" xfId="0" applyFont="1" applyAlignment="1">
      <alignment vertical="center"/>
    </xf>
    <xf numFmtId="0" fontId="3" fillId="0" borderId="0" xfId="0" applyFont="1" applyAlignment="1">
      <alignment horizontal="right"/>
    </xf>
    <xf numFmtId="0" fontId="3" fillId="0" borderId="0" xfId="0" applyFont="1" applyAlignment="1">
      <alignment horizontal="left"/>
    </xf>
    <xf numFmtId="0" fontId="2" fillId="0" borderId="0" xfId="0" applyFont="1"/>
    <xf numFmtId="1" fontId="2" fillId="0" borderId="0" xfId="0" applyNumberFormat="1" applyFont="1"/>
    <xf numFmtId="0" fontId="24" fillId="5" borderId="0" xfId="0" applyFont="1" applyFill="1"/>
    <xf numFmtId="0" fontId="25" fillId="5" borderId="0" xfId="0" applyFont="1" applyFill="1"/>
    <xf numFmtId="1" fontId="24" fillId="5" borderId="0" xfId="0" applyNumberFormat="1" applyFont="1" applyFill="1"/>
    <xf numFmtId="0" fontId="25" fillId="5" borderId="13" xfId="0" applyFont="1" applyFill="1" applyBorder="1"/>
    <xf numFmtId="0" fontId="31" fillId="11" borderId="0" xfId="0" applyFont="1" applyFill="1"/>
    <xf numFmtId="1" fontId="10" fillId="11" borderId="0" xfId="0" applyNumberFormat="1" applyFont="1" applyFill="1"/>
    <xf numFmtId="0" fontId="37" fillId="2" borderId="0" xfId="0" applyFont="1" applyFill="1"/>
    <xf numFmtId="0" fontId="38" fillId="0" borderId="0" xfId="0" applyFont="1"/>
    <xf numFmtId="1" fontId="24" fillId="0" borderId="0" xfId="0" applyNumberFormat="1" applyFont="1"/>
    <xf numFmtId="0" fontId="39" fillId="5" borderId="0" xfId="0" applyFont="1" applyFill="1"/>
    <xf numFmtId="0" fontId="40" fillId="5" borderId="0" xfId="0" applyFont="1" applyFill="1"/>
    <xf numFmtId="1" fontId="39" fillId="5" borderId="0" xfId="0" applyNumberFormat="1" applyFont="1" applyFill="1"/>
    <xf numFmtId="1" fontId="2" fillId="5" borderId="0" xfId="0" applyNumberFormat="1" applyFont="1" applyFill="1"/>
    <xf numFmtId="0" fontId="16" fillId="0" borderId="0" xfId="0" applyFont="1"/>
    <xf numFmtId="0" fontId="16" fillId="0" borderId="0" xfId="0" applyFont="1" applyAlignment="1">
      <alignment horizontal="right"/>
    </xf>
    <xf numFmtId="1" fontId="16" fillId="0" borderId="0" xfId="0" applyNumberFormat="1" applyFont="1"/>
    <xf numFmtId="1" fontId="41" fillId="0" borderId="0" xfId="0" applyNumberFormat="1" applyFont="1"/>
    <xf numFmtId="0" fontId="0" fillId="0" borderId="16" xfId="0" applyBorder="1"/>
    <xf numFmtId="0" fontId="42" fillId="0" borderId="0" xfId="0" applyFont="1"/>
    <xf numFmtId="0" fontId="43" fillId="0" borderId="0" xfId="0" applyFont="1"/>
    <xf numFmtId="1" fontId="42" fillId="0" borderId="0" xfId="0" applyNumberFormat="1" applyFont="1"/>
    <xf numFmtId="9" fontId="0" fillId="5" borderId="0" xfId="2" applyFont="1" applyFill="1"/>
    <xf numFmtId="0" fontId="24" fillId="5" borderId="0" xfId="0" applyFont="1" applyFill="1" applyAlignment="1">
      <alignment horizontal="center"/>
    </xf>
    <xf numFmtId="0" fontId="0" fillId="0" borderId="0" xfId="0" applyAlignment="1">
      <alignment horizontal="center" vertical="center" wrapText="1"/>
    </xf>
    <xf numFmtId="0" fontId="0" fillId="0" borderId="0" xfId="0" applyAlignment="1">
      <alignment vertical="center" wrapText="1"/>
    </xf>
    <xf numFmtId="0" fontId="26" fillId="0" borderId="0" xfId="0" applyFont="1" applyAlignment="1">
      <alignment horizontal="center" vertical="center" wrapText="1"/>
    </xf>
    <xf numFmtId="0" fontId="45" fillId="0" borderId="0" xfId="0" applyFont="1"/>
    <xf numFmtId="2" fontId="21" fillId="3" borderId="0" xfId="0" applyNumberFormat="1" applyFont="1" applyFill="1" applyAlignment="1">
      <alignment vertical="center"/>
    </xf>
    <xf numFmtId="165" fontId="46" fillId="0" borderId="0" xfId="0" applyNumberFormat="1" applyFont="1" applyAlignment="1">
      <alignment horizontal="center" vertical="center"/>
    </xf>
    <xf numFmtId="1" fontId="38" fillId="0" borderId="0" xfId="0" applyNumberFormat="1" applyFont="1"/>
    <xf numFmtId="1" fontId="38" fillId="5" borderId="0" xfId="0" applyNumberFormat="1" applyFont="1" applyFill="1"/>
    <xf numFmtId="0" fontId="47" fillId="0" borderId="0" xfId="0" applyFont="1"/>
    <xf numFmtId="0" fontId="48" fillId="0" borderId="0" xfId="0" applyFont="1"/>
    <xf numFmtId="0" fontId="49" fillId="5" borderId="13" xfId="0" applyFont="1" applyFill="1" applyBorder="1"/>
    <xf numFmtId="1" fontId="41" fillId="5" borderId="0" xfId="0" applyNumberFormat="1" applyFont="1" applyFill="1"/>
    <xf numFmtId="1" fontId="16" fillId="5" borderId="0" xfId="0" applyNumberFormat="1" applyFont="1" applyFill="1"/>
    <xf numFmtId="2" fontId="0" fillId="5" borderId="0" xfId="0" applyNumberFormat="1" applyFill="1"/>
    <xf numFmtId="0" fontId="63" fillId="0" borderId="0" xfId="0" applyFont="1"/>
    <xf numFmtId="0" fontId="62" fillId="0" borderId="0" xfId="0" applyFont="1"/>
    <xf numFmtId="0" fontId="41" fillId="0" borderId="0" xfId="0" applyFont="1"/>
    <xf numFmtId="0" fontId="24" fillId="0" borderId="0" xfId="0" applyFont="1" applyAlignment="1">
      <alignment horizontal="center"/>
    </xf>
    <xf numFmtId="1" fontId="65" fillId="5" borderId="0" xfId="0" applyNumberFormat="1" applyFont="1" applyFill="1"/>
    <xf numFmtId="166" fontId="0" fillId="9" borderId="0" xfId="0" applyNumberFormat="1" applyFill="1"/>
    <xf numFmtId="0" fontId="66" fillId="0" borderId="0" xfId="1" applyFont="1"/>
    <xf numFmtId="0" fontId="66" fillId="0" borderId="0" xfId="1" applyFont="1" applyAlignment="1">
      <alignment wrapText="1"/>
    </xf>
    <xf numFmtId="0" fontId="67" fillId="0" borderId="0" xfId="0" applyFont="1"/>
    <xf numFmtId="1" fontId="1" fillId="0" borderId="16" xfId="39" applyNumberFormat="1" applyBorder="1" applyAlignment="1">
      <alignment horizontal="center"/>
    </xf>
    <xf numFmtId="1" fontId="1" fillId="0" borderId="0" xfId="39" applyNumberFormat="1" applyAlignment="1">
      <alignment horizontal="center"/>
    </xf>
    <xf numFmtId="1" fontId="0" fillId="0" borderId="13" xfId="0" applyNumberFormat="1" applyBorder="1" applyAlignment="1">
      <alignment horizontal="center"/>
    </xf>
    <xf numFmtId="0" fontId="20" fillId="3" borderId="1"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19" fillId="0" borderId="12" xfId="0" applyFont="1" applyBorder="1" applyAlignment="1">
      <alignment horizontal="center"/>
    </xf>
    <xf numFmtId="0" fontId="5" fillId="0" borderId="12" xfId="0" applyFont="1" applyBorder="1" applyAlignment="1">
      <alignment horizontal="center"/>
    </xf>
    <xf numFmtId="0" fontId="12" fillId="0" borderId="0" xfId="0" applyFont="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42" fillId="0" borderId="0" xfId="0" applyFont="1" applyAlignment="1">
      <alignment horizontal="center"/>
    </xf>
    <xf numFmtId="0" fontId="38" fillId="0" borderId="0" xfId="0" applyFont="1" applyAlignment="1">
      <alignment horizontal="center"/>
    </xf>
  </cellXfs>
  <cellStyles count="46">
    <cellStyle name="20% - Accent1" xfId="3" xr:uid="{8CC13371-9E8F-4516-B1D1-A5536FE6C1FA}"/>
    <cellStyle name="20% - Accent2" xfId="4" xr:uid="{1F94CE5D-12DD-43DD-9B34-82DBBA045456}"/>
    <cellStyle name="20% - Accent3" xfId="5" xr:uid="{106E1E2D-CD92-407E-9062-3CF8C846078F}"/>
    <cellStyle name="20% - Accent4" xfId="6" xr:uid="{78316477-4B30-47F1-A75B-6F7433FA2BDA}"/>
    <cellStyle name="20% - Accent5" xfId="7" xr:uid="{5D7D429B-3C9F-4308-B1A1-B2979A413EA4}"/>
    <cellStyle name="20% - Accent6" xfId="8" xr:uid="{393DACE4-EB74-4903-AD00-5195BA5A4F10}"/>
    <cellStyle name="40% - Accent1" xfId="9" xr:uid="{5A7A4C2D-4E2A-4BD3-A5B7-BA5D72359B30}"/>
    <cellStyle name="40% - Accent2" xfId="10" xr:uid="{FCF0C842-6AAF-4048-84F5-1BF9414377A8}"/>
    <cellStyle name="40% - Accent3" xfId="11" xr:uid="{7E9AADEB-2DF2-4FD8-AB56-2BC816F29402}"/>
    <cellStyle name="40% - Accent4" xfId="12" xr:uid="{7186DFBE-3672-4CCF-965F-7A3F47DC5A4F}"/>
    <cellStyle name="40% - Accent5" xfId="13" xr:uid="{388F2C07-1E0F-4EC8-89A6-5CC736919F3E}"/>
    <cellStyle name="40% - Accent6" xfId="14" xr:uid="{1B65D504-8F0F-4AEC-9AA7-E3EDD13758E1}"/>
    <cellStyle name="60% - Accent1" xfId="15" xr:uid="{0A441453-1134-4929-A787-A998C85E8464}"/>
    <cellStyle name="60% - Accent2" xfId="16" xr:uid="{D175BA99-2063-4868-B998-FBFB7C4FA02E}"/>
    <cellStyle name="60% - Accent3" xfId="17" xr:uid="{98A23CE8-A20A-4522-BE90-C6AFB627DD64}"/>
    <cellStyle name="60% - Accent4" xfId="18" xr:uid="{E18AD98E-F967-4328-92EC-E5407F57B9C6}"/>
    <cellStyle name="60% - Accent5" xfId="19" xr:uid="{361FBDD4-4B9E-4F97-8C1C-511C94A036ED}"/>
    <cellStyle name="60% - Accent6" xfId="20" xr:uid="{D506273A-76FB-4357-9AFF-B6692FACEA60}"/>
    <cellStyle name="Accent1" xfId="21" xr:uid="{C66BF5C6-CBF7-4BE5-A580-E734094934DF}"/>
    <cellStyle name="Accent2" xfId="22" xr:uid="{7154AF33-DC0F-428A-977F-0313BA7CA64C}"/>
    <cellStyle name="Accent3" xfId="23" xr:uid="{5D260659-8183-4ED0-8E85-76C0B94E38B3}"/>
    <cellStyle name="Accent4" xfId="24" xr:uid="{965E68DC-ADB8-4D6C-B076-88F690498181}"/>
    <cellStyle name="Accent5" xfId="25" xr:uid="{275A5B43-656C-4B9F-8F03-2073512D2C79}"/>
    <cellStyle name="Accent6" xfId="26" xr:uid="{311FC0B9-185B-443C-A891-AD249DD048CC}"/>
    <cellStyle name="Bad" xfId="27" xr:uid="{E8FD3DE9-C392-4DFB-9902-382197EFAA4F}"/>
    <cellStyle name="Calculation" xfId="28" xr:uid="{E06767CF-A9AE-46EA-98E6-E42B1D92C68D}"/>
    <cellStyle name="Check Cell" xfId="29" xr:uid="{BED53409-A2C0-4B3B-9935-6A0B9C74FE5C}"/>
    <cellStyle name="Explanatory Text" xfId="30" xr:uid="{02908BEF-DA8E-44EF-80CA-D6BD234C3548}"/>
    <cellStyle name="Good" xfId="31" xr:uid="{E0FCA981-5BDE-43BD-8E1C-5360E6CC2960}"/>
    <cellStyle name="Heading 1" xfId="32" xr:uid="{58F63F40-68BA-41A4-99B8-78169F1BD6F3}"/>
    <cellStyle name="Heading 2" xfId="33" xr:uid="{1C7DADCD-764F-4FA1-9F6F-6C4B09BC877C}"/>
    <cellStyle name="Heading 3" xfId="34" xr:uid="{F287CA89-C48C-4F96-8924-9A8AC332789C}"/>
    <cellStyle name="Heading 4" xfId="35" xr:uid="{0904766E-51E2-4BD4-9D86-5A338E488228}"/>
    <cellStyle name="Hyperkobling" xfId="1" builtinId="8"/>
    <cellStyle name="Input" xfId="36" xr:uid="{07D10329-3A4E-48AB-BD38-41D669B9C61D}"/>
    <cellStyle name="Linked Cell" xfId="37" xr:uid="{CCFBD77D-998F-4A89-9D6F-26E44DA0E0C2}"/>
    <cellStyle name="Neutral" xfId="38" xr:uid="{FEAFC083-C12D-4611-B2EC-7C6F8FDE3757}"/>
    <cellStyle name="Normal" xfId="0" builtinId="0" customBuiltin="1"/>
    <cellStyle name="Normal 2" xfId="40" xr:uid="{918964A8-B689-4E7E-A46C-DE36E5F357F7}"/>
    <cellStyle name="Normal_Energibalanse Norge" xfId="39" xr:uid="{CA444327-20F3-408C-A0EC-A60F6800FA57}"/>
    <cellStyle name="Note" xfId="41" xr:uid="{779B42E3-D105-4E9C-B6B4-50C747B8282A}"/>
    <cellStyle name="Output" xfId="42" xr:uid="{E12F6509-4C56-49CF-9BDA-582A03C56F7E}"/>
    <cellStyle name="Prosent" xfId="2" builtinId="5"/>
    <cellStyle name="Title" xfId="43" xr:uid="{94DC6290-3D45-4C6C-85DC-C582F2329F9B}"/>
    <cellStyle name="Total" xfId="44" xr:uid="{DEBF1C64-1797-44FF-908D-7D276E4C5DF4}"/>
    <cellStyle name="Warning Text" xfId="45" xr:uid="{31A0696F-FC26-4D11-8406-07FC076E2E46}"/>
  </cellStyles>
  <dxfs count="0"/>
  <tableStyles count="1" defaultTableStyle="TableStyleMedium2" defaultPivotStyle="PivotStyleLight16">
    <tableStyle name="Invisible" pivot="0" table="0" count="0" xr9:uid="{609F2767-9A8D-462E-9CED-466FAC661FB4}"/>
  </tableStyles>
  <colors>
    <mruColors>
      <color rgb="FFFBCDFF"/>
      <color rgb="FF05CE74"/>
      <color rgb="FF049B57"/>
      <color rgb="FF8745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78258967629053E-2"/>
          <c:y val="0.13320100612423447"/>
          <c:w val="0.75206984126984144"/>
          <c:h val="0.75676764362787985"/>
        </c:manualLayout>
      </c:layout>
      <c:barChart>
        <c:barDir val="col"/>
        <c:grouping val="stacked"/>
        <c:varyColors val="0"/>
        <c:ser>
          <c:idx val="1"/>
          <c:order val="0"/>
          <c:spPr>
            <a:noFill/>
            <a:ln>
              <a:noFill/>
            </a:ln>
            <a:effectLst/>
          </c:spPr>
          <c:invertIfNegative val="0"/>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Kraftpriser_Europa!$O$20:$O$25</c:f>
              <c:numCache>
                <c:formatCode>0</c:formatCode>
                <c:ptCount val="6"/>
                <c:pt idx="0">
                  <c:v>0</c:v>
                </c:pt>
                <c:pt idx="1">
                  <c:v>59</c:v>
                </c:pt>
                <c:pt idx="2">
                  <c:v>52</c:v>
                </c:pt>
                <c:pt idx="3">
                  <c:v>42</c:v>
                </c:pt>
                <c:pt idx="4">
                  <c:v>38</c:v>
                </c:pt>
                <c:pt idx="5">
                  <c:v>35</c:v>
                </c:pt>
              </c:numCache>
            </c:numRef>
          </c:val>
          <c:extLst>
            <c:ext xmlns:c16="http://schemas.microsoft.com/office/drawing/2014/chart" uri="{C3380CC4-5D6E-409C-BE32-E72D297353CC}">
              <c16:uniqueId val="{00000000-6D2A-4256-9226-69D69F0B7D9E}"/>
            </c:ext>
          </c:extLst>
        </c:ser>
        <c:ser>
          <c:idx val="2"/>
          <c:order val="1"/>
          <c:tx>
            <c:strRef>
              <c:f>Kraftpriser_Europa!$P$19</c:f>
              <c:strCache>
                <c:ptCount val="1"/>
                <c:pt idx="0">
                  <c:v>Lav</c:v>
                </c:pt>
              </c:strCache>
            </c:strRef>
          </c:tx>
          <c:spPr>
            <a:solidFill>
              <a:srgbClr val="00B0F0"/>
            </a:solidFill>
            <a:ln>
              <a:noFill/>
            </a:ln>
            <a:effectLst/>
          </c:spPr>
          <c:invertIfNegative val="0"/>
          <c:dPt>
            <c:idx val="0"/>
            <c:invertIfNegative val="0"/>
            <c:bubble3D val="0"/>
            <c:spPr>
              <a:solidFill>
                <a:sysClr val="window" lastClr="FFFFFF"/>
              </a:solidFill>
              <a:ln>
                <a:noFill/>
              </a:ln>
              <a:effectLst/>
            </c:spPr>
            <c:extLst>
              <c:ext xmlns:c16="http://schemas.microsoft.com/office/drawing/2014/chart" uri="{C3380CC4-5D6E-409C-BE32-E72D297353CC}">
                <c16:uniqueId val="{00000002-6D2A-4256-9226-69D69F0B7D9E}"/>
              </c:ext>
            </c:extLst>
          </c:dPt>
          <c:dPt>
            <c:idx val="1"/>
            <c:invertIfNegative val="0"/>
            <c:bubble3D val="0"/>
            <c:spPr>
              <a:solidFill>
                <a:srgbClr val="05CE74"/>
              </a:solidFill>
              <a:ln>
                <a:noFill/>
              </a:ln>
              <a:effectLst/>
            </c:spPr>
            <c:extLst>
              <c:ext xmlns:c16="http://schemas.microsoft.com/office/drawing/2014/chart" uri="{C3380CC4-5D6E-409C-BE32-E72D297353CC}">
                <c16:uniqueId val="{00000004-6D2A-4256-9226-69D69F0B7D9E}"/>
              </c:ext>
            </c:extLst>
          </c:dPt>
          <c:dPt>
            <c:idx val="2"/>
            <c:invertIfNegative val="0"/>
            <c:bubble3D val="0"/>
            <c:spPr>
              <a:solidFill>
                <a:srgbClr val="05CE74"/>
              </a:solidFill>
              <a:ln>
                <a:noFill/>
              </a:ln>
              <a:effectLst/>
            </c:spPr>
            <c:extLst>
              <c:ext xmlns:c16="http://schemas.microsoft.com/office/drawing/2014/chart" uri="{C3380CC4-5D6E-409C-BE32-E72D297353CC}">
                <c16:uniqueId val="{00000006-6D2A-4256-9226-69D69F0B7D9E}"/>
              </c:ext>
            </c:extLst>
          </c:dPt>
          <c:dPt>
            <c:idx val="3"/>
            <c:invertIfNegative val="0"/>
            <c:bubble3D val="0"/>
            <c:spPr>
              <a:solidFill>
                <a:srgbClr val="05CE74"/>
              </a:solidFill>
              <a:ln>
                <a:noFill/>
              </a:ln>
              <a:effectLst/>
            </c:spPr>
            <c:extLst>
              <c:ext xmlns:c16="http://schemas.microsoft.com/office/drawing/2014/chart" uri="{C3380CC4-5D6E-409C-BE32-E72D297353CC}">
                <c16:uniqueId val="{00000008-6D2A-4256-9226-69D69F0B7D9E}"/>
              </c:ext>
            </c:extLst>
          </c:dPt>
          <c:dPt>
            <c:idx val="4"/>
            <c:invertIfNegative val="0"/>
            <c:bubble3D val="0"/>
            <c:spPr>
              <a:solidFill>
                <a:srgbClr val="05CE74"/>
              </a:solidFill>
              <a:ln>
                <a:noFill/>
              </a:ln>
              <a:effectLst/>
            </c:spPr>
            <c:extLst>
              <c:ext xmlns:c16="http://schemas.microsoft.com/office/drawing/2014/chart" uri="{C3380CC4-5D6E-409C-BE32-E72D297353CC}">
                <c16:uniqueId val="{0000000A-6D2A-4256-9226-69D69F0B7D9E}"/>
              </c:ext>
            </c:extLst>
          </c:dPt>
          <c:dPt>
            <c:idx val="5"/>
            <c:invertIfNegative val="0"/>
            <c:bubble3D val="0"/>
            <c:spPr>
              <a:solidFill>
                <a:srgbClr val="05CE74"/>
              </a:solidFill>
              <a:ln>
                <a:noFill/>
              </a:ln>
              <a:effectLst/>
            </c:spPr>
            <c:extLst>
              <c:ext xmlns:c16="http://schemas.microsoft.com/office/drawing/2014/chart" uri="{C3380CC4-5D6E-409C-BE32-E72D297353CC}">
                <c16:uniqueId val="{0000001A-6D2A-4256-9226-69D69F0B7D9E}"/>
              </c:ext>
            </c:extLst>
          </c:dPt>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Kraftpriser_Europa!$P$20:$P$25</c:f>
              <c:numCache>
                <c:formatCode>0</c:formatCode>
                <c:ptCount val="6"/>
                <c:pt idx="0">
                  <c:v>83.5</c:v>
                </c:pt>
                <c:pt idx="1">
                  <c:v>12.5</c:v>
                </c:pt>
                <c:pt idx="2">
                  <c:v>16.5</c:v>
                </c:pt>
                <c:pt idx="3">
                  <c:v>21.5</c:v>
                </c:pt>
                <c:pt idx="4">
                  <c:v>20.5</c:v>
                </c:pt>
                <c:pt idx="5">
                  <c:v>23.5</c:v>
                </c:pt>
              </c:numCache>
            </c:numRef>
          </c:val>
          <c:extLst>
            <c:ext xmlns:c16="http://schemas.microsoft.com/office/drawing/2014/chart" uri="{C3380CC4-5D6E-409C-BE32-E72D297353CC}">
              <c16:uniqueId val="{0000000B-6D2A-4256-9226-69D69F0B7D9E}"/>
            </c:ext>
          </c:extLst>
        </c:ser>
        <c:ser>
          <c:idx val="3"/>
          <c:order val="2"/>
          <c:tx>
            <c:strRef>
              <c:f>Kraftpriser_Europa!$Q$19</c:f>
              <c:strCache>
                <c:ptCount val="1"/>
                <c:pt idx="0">
                  <c:v>Basis</c:v>
                </c:pt>
              </c:strCache>
            </c:strRef>
          </c:tx>
          <c:spPr>
            <a:solidFill>
              <a:srgbClr val="003C32"/>
            </a:solidFill>
            <a:ln w="0">
              <a:noFill/>
            </a:ln>
            <a:effectLst/>
          </c:spPr>
          <c:invertIfNegative val="0"/>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Kraftpriser_Europa!$Q$20:$Q$25</c:f>
              <c:numCache>
                <c:formatCode>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C-6D2A-4256-9226-69D69F0B7D9E}"/>
            </c:ext>
          </c:extLst>
        </c:ser>
        <c:ser>
          <c:idx val="4"/>
          <c:order val="3"/>
          <c:tx>
            <c:strRef>
              <c:f>Kraftpriser_Europa!$R$19</c:f>
              <c:strCache>
                <c:ptCount val="1"/>
                <c:pt idx="0">
                  <c:v>Høy</c:v>
                </c:pt>
              </c:strCache>
            </c:strRef>
          </c:tx>
          <c:spPr>
            <a:solidFill>
              <a:srgbClr val="FBCDFF"/>
            </a:solidFill>
            <a:ln>
              <a:noFill/>
            </a:ln>
            <a:effectLst/>
          </c:spPr>
          <c:invertIfNegative val="0"/>
          <c:dPt>
            <c:idx val="0"/>
            <c:invertIfNegative val="0"/>
            <c:bubble3D val="0"/>
            <c:spPr>
              <a:solidFill>
                <a:srgbClr val="FBCDFF"/>
              </a:solidFill>
              <a:ln>
                <a:noFill/>
              </a:ln>
              <a:effectLst/>
            </c:spPr>
            <c:extLst>
              <c:ext xmlns:c16="http://schemas.microsoft.com/office/drawing/2014/chart" uri="{C3380CC4-5D6E-409C-BE32-E72D297353CC}">
                <c16:uniqueId val="{0000000E-6D2A-4256-9226-69D69F0B7D9E}"/>
              </c:ext>
            </c:extLst>
          </c:dPt>
          <c:dPt>
            <c:idx val="1"/>
            <c:invertIfNegative val="0"/>
            <c:bubble3D val="0"/>
            <c:spPr>
              <a:solidFill>
                <a:srgbClr val="FBCDFF"/>
              </a:solidFill>
              <a:ln>
                <a:noFill/>
              </a:ln>
              <a:effectLst/>
            </c:spPr>
            <c:extLst>
              <c:ext xmlns:c16="http://schemas.microsoft.com/office/drawing/2014/chart" uri="{C3380CC4-5D6E-409C-BE32-E72D297353CC}">
                <c16:uniqueId val="{00000010-6D2A-4256-9226-69D69F0B7D9E}"/>
              </c:ext>
            </c:extLst>
          </c:dPt>
          <c:dPt>
            <c:idx val="2"/>
            <c:invertIfNegative val="0"/>
            <c:bubble3D val="0"/>
            <c:spPr>
              <a:solidFill>
                <a:srgbClr val="FBCDFF"/>
              </a:solidFill>
              <a:ln>
                <a:noFill/>
              </a:ln>
              <a:effectLst/>
            </c:spPr>
            <c:extLst>
              <c:ext xmlns:c16="http://schemas.microsoft.com/office/drawing/2014/chart" uri="{C3380CC4-5D6E-409C-BE32-E72D297353CC}">
                <c16:uniqueId val="{00000012-6D2A-4256-9226-69D69F0B7D9E}"/>
              </c:ext>
            </c:extLst>
          </c:dPt>
          <c:dPt>
            <c:idx val="3"/>
            <c:invertIfNegative val="0"/>
            <c:bubble3D val="0"/>
            <c:spPr>
              <a:solidFill>
                <a:srgbClr val="FBCDFF"/>
              </a:solidFill>
              <a:ln>
                <a:noFill/>
              </a:ln>
              <a:effectLst/>
            </c:spPr>
            <c:extLst>
              <c:ext xmlns:c16="http://schemas.microsoft.com/office/drawing/2014/chart" uri="{C3380CC4-5D6E-409C-BE32-E72D297353CC}">
                <c16:uniqueId val="{00000014-6D2A-4256-9226-69D69F0B7D9E}"/>
              </c:ext>
            </c:extLst>
          </c:dPt>
          <c:dPt>
            <c:idx val="4"/>
            <c:invertIfNegative val="0"/>
            <c:bubble3D val="0"/>
            <c:spPr>
              <a:solidFill>
                <a:srgbClr val="FBCDFF"/>
              </a:solidFill>
              <a:ln>
                <a:noFill/>
              </a:ln>
              <a:effectLst/>
            </c:spPr>
            <c:extLst>
              <c:ext xmlns:c16="http://schemas.microsoft.com/office/drawing/2014/chart" uri="{C3380CC4-5D6E-409C-BE32-E72D297353CC}">
                <c16:uniqueId val="{00000016-6D2A-4256-9226-69D69F0B7D9E}"/>
              </c:ext>
            </c:extLst>
          </c:dPt>
          <c:dPt>
            <c:idx val="5"/>
            <c:invertIfNegative val="0"/>
            <c:bubble3D val="0"/>
            <c:spPr>
              <a:solidFill>
                <a:srgbClr val="FBCDFF"/>
              </a:solidFill>
              <a:ln>
                <a:noFill/>
              </a:ln>
              <a:effectLst/>
            </c:spPr>
            <c:extLst>
              <c:ext xmlns:c16="http://schemas.microsoft.com/office/drawing/2014/chart" uri="{C3380CC4-5D6E-409C-BE32-E72D297353CC}">
                <c16:uniqueId val="{00000019-6D2A-4256-9226-69D69F0B7D9E}"/>
              </c:ext>
            </c:extLst>
          </c:dPt>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Kraftpriser_Europa!$R$20:$R$25</c:f>
              <c:numCache>
                <c:formatCode>0</c:formatCode>
                <c:ptCount val="6"/>
                <c:pt idx="0">
                  <c:v>-93.5</c:v>
                </c:pt>
                <c:pt idx="1">
                  <c:v>22.5</c:v>
                </c:pt>
                <c:pt idx="2">
                  <c:v>26.5</c:v>
                </c:pt>
                <c:pt idx="3">
                  <c:v>24.5</c:v>
                </c:pt>
                <c:pt idx="4">
                  <c:v>27.5</c:v>
                </c:pt>
                <c:pt idx="5">
                  <c:v>33.5</c:v>
                </c:pt>
              </c:numCache>
            </c:numRef>
          </c:val>
          <c:extLst>
            <c:ext xmlns:c16="http://schemas.microsoft.com/office/drawing/2014/chart" uri="{C3380CC4-5D6E-409C-BE32-E72D297353CC}">
              <c16:uniqueId val="{00000017-6D2A-4256-9226-69D69F0B7D9E}"/>
            </c:ext>
          </c:extLst>
        </c:ser>
        <c:dLbls>
          <c:showLegendKey val="0"/>
          <c:showVal val="0"/>
          <c:showCatName val="0"/>
          <c:showSerName val="0"/>
          <c:showPercent val="0"/>
          <c:showBubbleSize val="0"/>
        </c:dLbls>
        <c:gapWidth val="63"/>
        <c:overlap val="100"/>
        <c:axId val="628664168"/>
        <c:axId val="630123648"/>
      </c:barChart>
      <c:catAx>
        <c:axId val="6286641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30123648"/>
        <c:crosses val="autoZero"/>
        <c:auto val="1"/>
        <c:lblAlgn val="ctr"/>
        <c:lblOffset val="100"/>
        <c:noMultiLvlLbl val="0"/>
      </c:catAx>
      <c:valAx>
        <c:axId val="630123648"/>
        <c:scaling>
          <c:orientation val="minMax"/>
          <c:min val="0"/>
        </c:scaling>
        <c:delete val="0"/>
        <c:axPos val="l"/>
        <c:numFmt formatCode="0" sourceLinked="0"/>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28664168"/>
        <c:crosses val="autoZero"/>
        <c:crossBetween val="between"/>
      </c:valAx>
      <c:spPr>
        <a:noFill/>
        <a:ln>
          <a:noFill/>
        </a:ln>
        <a:effectLst/>
      </c:spPr>
    </c:plotArea>
    <c:legend>
      <c:legendPos val="r"/>
      <c:legendEntry>
        <c:idx val="3"/>
        <c:delete val="1"/>
      </c:legendEntry>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mj-lt"/>
        </a:defRPr>
      </a:pPr>
      <a:endParaRPr lang="nb-NO"/>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288989856042194E-2"/>
          <c:y val="0.13320102145060631"/>
          <c:w val="0.74438812264947352"/>
          <c:h val="0.75676764362787985"/>
        </c:manualLayout>
      </c:layout>
      <c:barChart>
        <c:barDir val="col"/>
        <c:grouping val="stacked"/>
        <c:varyColors val="0"/>
        <c:ser>
          <c:idx val="5"/>
          <c:order val="0"/>
          <c:tx>
            <c:strRef>
              <c:f>Kraftpriser_Norden!$V$19</c:f>
              <c:strCache>
                <c:ptCount val="1"/>
              </c:strCache>
            </c:strRef>
          </c:tx>
          <c:spPr>
            <a:no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18-98B9-4D0F-A6D8-7A4BE0716028}"/>
              </c:ext>
            </c:extLst>
          </c:dPt>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Kraftpriser_Norden!$V$20:$V$25</c:f>
              <c:numCache>
                <c:formatCode>0</c:formatCode>
                <c:ptCount val="6"/>
                <c:pt idx="0">
                  <c:v>14.85</c:v>
                </c:pt>
                <c:pt idx="1">
                  <c:v>14.75</c:v>
                </c:pt>
                <c:pt idx="2">
                  <c:v>11.81</c:v>
                </c:pt>
                <c:pt idx="3">
                  <c:v>10.36</c:v>
                </c:pt>
                <c:pt idx="4">
                  <c:v>9.3000000000000007</c:v>
                </c:pt>
                <c:pt idx="5">
                  <c:v>11.51</c:v>
                </c:pt>
              </c:numCache>
            </c:numRef>
          </c:val>
          <c:extLst>
            <c:ext xmlns:c16="http://schemas.microsoft.com/office/drawing/2014/chart" uri="{C3380CC4-5D6E-409C-BE32-E72D297353CC}">
              <c16:uniqueId val="{0000001D-A452-42A7-AA78-5485C29A7405}"/>
            </c:ext>
          </c:extLst>
        </c:ser>
        <c:ser>
          <c:idx val="1"/>
          <c:order val="1"/>
          <c:tx>
            <c:strRef>
              <c:f>Kraftpriser_Norden!$P$19</c:f>
              <c:strCache>
                <c:ptCount val="1"/>
                <c:pt idx="0">
                  <c:v>Lavpris inkl lav forbruksvekst</c:v>
                </c:pt>
              </c:strCache>
            </c:strRef>
          </c:tx>
          <c:spPr>
            <a:solidFill>
              <a:srgbClr val="049B57"/>
            </a:solidFill>
            <a:ln>
              <a:noFill/>
            </a:ln>
            <a:effectLst/>
          </c:spPr>
          <c:invertIfNegative val="0"/>
          <c:val>
            <c:numRef>
              <c:f>Kraftpriser_Norden!$U$20:$U$25</c:f>
              <c:numCache>
                <c:formatCode>0</c:formatCode>
                <c:ptCount val="6"/>
                <c:pt idx="1">
                  <c:v>-2.1300000000000008</c:v>
                </c:pt>
                <c:pt idx="2">
                  <c:v>-0.38000000000000078</c:v>
                </c:pt>
                <c:pt idx="3">
                  <c:v>1.5</c:v>
                </c:pt>
                <c:pt idx="4">
                  <c:v>3.4599999999999991</c:v>
                </c:pt>
                <c:pt idx="5">
                  <c:v>8.2799999999999994</c:v>
                </c:pt>
              </c:numCache>
            </c:numRef>
          </c:val>
          <c:extLst>
            <c:ext xmlns:c16="http://schemas.microsoft.com/office/drawing/2014/chart" uri="{C3380CC4-5D6E-409C-BE32-E72D297353CC}">
              <c16:uniqueId val="{0000001E-A452-42A7-AA78-5485C29A7405}"/>
            </c:ext>
          </c:extLst>
        </c:ser>
        <c:ser>
          <c:idx val="4"/>
          <c:order val="2"/>
          <c:tx>
            <c:strRef>
              <c:f>Kraftpriser_Norden!$T$19</c:f>
              <c:strCache>
                <c:ptCount val="1"/>
                <c:pt idx="0">
                  <c:v>Lavpris</c:v>
                </c:pt>
              </c:strCache>
            </c:strRef>
          </c:tx>
          <c:spPr>
            <a:solidFill>
              <a:srgbClr val="05CE74"/>
            </a:solidFill>
            <a:ln>
              <a:noFill/>
            </a:ln>
            <a:effectLst/>
          </c:spPr>
          <c:invertIfNegative val="0"/>
          <c:dPt>
            <c:idx val="0"/>
            <c:invertIfNegative val="0"/>
            <c:bubble3D val="0"/>
            <c:spPr>
              <a:solidFill>
                <a:srgbClr val="05CE74"/>
              </a:solidFill>
              <a:ln>
                <a:noFill/>
              </a:ln>
              <a:effectLst/>
            </c:spPr>
            <c:extLst>
              <c:ext xmlns:c16="http://schemas.microsoft.com/office/drawing/2014/chart" uri="{C3380CC4-5D6E-409C-BE32-E72D297353CC}">
                <c16:uniqueId val="{00000010-A452-42A7-AA78-5485C29A7405}"/>
              </c:ext>
            </c:extLst>
          </c:dPt>
          <c:dPt>
            <c:idx val="1"/>
            <c:invertIfNegative val="0"/>
            <c:bubble3D val="0"/>
            <c:spPr>
              <a:solidFill>
                <a:srgbClr val="05CE74"/>
              </a:solidFill>
              <a:ln>
                <a:noFill/>
              </a:ln>
              <a:effectLst/>
            </c:spPr>
            <c:extLst>
              <c:ext xmlns:c16="http://schemas.microsoft.com/office/drawing/2014/chart" uri="{C3380CC4-5D6E-409C-BE32-E72D297353CC}">
                <c16:uniqueId val="{00000012-A452-42A7-AA78-5485C29A7405}"/>
              </c:ext>
            </c:extLst>
          </c:dPt>
          <c:dPt>
            <c:idx val="2"/>
            <c:invertIfNegative val="0"/>
            <c:bubble3D val="0"/>
            <c:spPr>
              <a:solidFill>
                <a:srgbClr val="05CE74"/>
              </a:solidFill>
              <a:ln>
                <a:noFill/>
              </a:ln>
              <a:effectLst/>
            </c:spPr>
            <c:extLst>
              <c:ext xmlns:c16="http://schemas.microsoft.com/office/drawing/2014/chart" uri="{C3380CC4-5D6E-409C-BE32-E72D297353CC}">
                <c16:uniqueId val="{00000014-A452-42A7-AA78-5485C29A7405}"/>
              </c:ext>
            </c:extLst>
          </c:dPt>
          <c:dPt>
            <c:idx val="3"/>
            <c:invertIfNegative val="0"/>
            <c:bubble3D val="0"/>
            <c:spPr>
              <a:solidFill>
                <a:srgbClr val="05CE74"/>
              </a:solidFill>
              <a:ln>
                <a:noFill/>
              </a:ln>
              <a:effectLst/>
            </c:spPr>
            <c:extLst>
              <c:ext xmlns:c16="http://schemas.microsoft.com/office/drawing/2014/chart" uri="{C3380CC4-5D6E-409C-BE32-E72D297353CC}">
                <c16:uniqueId val="{00000016-A452-42A7-AA78-5485C29A7405}"/>
              </c:ext>
            </c:extLst>
          </c:dPt>
          <c:dPt>
            <c:idx val="4"/>
            <c:invertIfNegative val="0"/>
            <c:bubble3D val="0"/>
            <c:spPr>
              <a:solidFill>
                <a:srgbClr val="05CE74"/>
              </a:solidFill>
              <a:ln>
                <a:noFill/>
              </a:ln>
              <a:effectLst/>
            </c:spPr>
            <c:extLst>
              <c:ext xmlns:c16="http://schemas.microsoft.com/office/drawing/2014/chart" uri="{C3380CC4-5D6E-409C-BE32-E72D297353CC}">
                <c16:uniqueId val="{00000018-A452-42A7-AA78-5485C29A7405}"/>
              </c:ext>
            </c:extLst>
          </c:dPt>
          <c:dPt>
            <c:idx val="5"/>
            <c:invertIfNegative val="0"/>
            <c:bubble3D val="0"/>
            <c:spPr>
              <a:solidFill>
                <a:srgbClr val="05CE74"/>
              </a:solidFill>
              <a:ln>
                <a:noFill/>
              </a:ln>
              <a:effectLst/>
            </c:spPr>
            <c:extLst>
              <c:ext xmlns:c16="http://schemas.microsoft.com/office/drawing/2014/chart" uri="{C3380CC4-5D6E-409C-BE32-E72D297353CC}">
                <c16:uniqueId val="{0000001A-A452-42A7-AA78-5485C29A7405}"/>
              </c:ext>
            </c:extLst>
          </c:dPt>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Kraftpriser_Norden!$T$20:$T$25</c:f>
              <c:numCache>
                <c:formatCode>0</c:formatCode>
                <c:ptCount val="6"/>
                <c:pt idx="1">
                  <c:v>1.42</c:v>
                </c:pt>
                <c:pt idx="2">
                  <c:v>2.2000000000000011</c:v>
                </c:pt>
                <c:pt idx="3">
                  <c:v>4.6500000000000021</c:v>
                </c:pt>
                <c:pt idx="4">
                  <c:v>5.08</c:v>
                </c:pt>
                <c:pt idx="5">
                  <c:v>12.310000000000002</c:v>
                </c:pt>
              </c:numCache>
            </c:numRef>
          </c:val>
          <c:extLst>
            <c:ext xmlns:c16="http://schemas.microsoft.com/office/drawing/2014/chart" uri="{C3380CC4-5D6E-409C-BE32-E72D297353CC}">
              <c16:uniqueId val="{0000001B-A452-42A7-AA78-5485C29A7405}"/>
            </c:ext>
          </c:extLst>
        </c:ser>
        <c:ser>
          <c:idx val="3"/>
          <c:order val="3"/>
          <c:tx>
            <c:strRef>
              <c:f>Kraftpriser_Norden!$S$19</c:f>
              <c:strCache>
                <c:ptCount val="1"/>
                <c:pt idx="0">
                  <c:v>Basis</c:v>
                </c:pt>
              </c:strCache>
            </c:strRef>
          </c:tx>
          <c:spPr>
            <a:solidFill>
              <a:srgbClr val="003C32"/>
            </a:solidFill>
            <a:ln w="0">
              <a:noFill/>
            </a:ln>
            <a:effectLst/>
          </c:spPr>
          <c:invertIfNegative val="0"/>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Kraftpriser_Norden!$S$20:$S$25</c:f>
              <c:numCache>
                <c:formatCode>0</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E-A452-42A7-AA78-5485C29A7405}"/>
            </c:ext>
          </c:extLst>
        </c:ser>
        <c:ser>
          <c:idx val="2"/>
          <c:order val="4"/>
          <c:tx>
            <c:strRef>
              <c:f>Kraftpriser_Norden!$R$19</c:f>
              <c:strCache>
                <c:ptCount val="1"/>
                <c:pt idx="0">
                  <c:v>Høypris</c:v>
                </c:pt>
              </c:strCache>
            </c:strRef>
          </c:tx>
          <c:spPr>
            <a:solidFill>
              <a:srgbClr val="FBCDFF"/>
            </a:solidFill>
            <a:ln>
              <a:noFill/>
            </a:ln>
            <a:effectLst/>
          </c:spPr>
          <c:invertIfNegative val="0"/>
          <c:dPt>
            <c:idx val="0"/>
            <c:invertIfNegative val="0"/>
            <c:bubble3D val="0"/>
            <c:spPr>
              <a:solidFill>
                <a:srgbClr val="FBCDFF"/>
              </a:solidFill>
              <a:ln>
                <a:noFill/>
              </a:ln>
              <a:effectLst/>
            </c:spPr>
            <c:extLst>
              <c:ext xmlns:c16="http://schemas.microsoft.com/office/drawing/2014/chart" uri="{C3380CC4-5D6E-409C-BE32-E72D297353CC}">
                <c16:uniqueId val="{00000002-A452-42A7-AA78-5485C29A7405}"/>
              </c:ext>
            </c:extLst>
          </c:dPt>
          <c:dPt>
            <c:idx val="1"/>
            <c:invertIfNegative val="0"/>
            <c:bubble3D val="0"/>
            <c:spPr>
              <a:solidFill>
                <a:srgbClr val="FBCDFF"/>
              </a:solidFill>
              <a:ln>
                <a:noFill/>
              </a:ln>
              <a:effectLst/>
            </c:spPr>
            <c:extLst>
              <c:ext xmlns:c16="http://schemas.microsoft.com/office/drawing/2014/chart" uri="{C3380CC4-5D6E-409C-BE32-E72D297353CC}">
                <c16:uniqueId val="{00000004-A452-42A7-AA78-5485C29A7405}"/>
              </c:ext>
            </c:extLst>
          </c:dPt>
          <c:dPt>
            <c:idx val="2"/>
            <c:invertIfNegative val="0"/>
            <c:bubble3D val="0"/>
            <c:spPr>
              <a:solidFill>
                <a:srgbClr val="FBCDFF"/>
              </a:solidFill>
              <a:ln>
                <a:noFill/>
              </a:ln>
              <a:effectLst/>
            </c:spPr>
            <c:extLst>
              <c:ext xmlns:c16="http://schemas.microsoft.com/office/drawing/2014/chart" uri="{C3380CC4-5D6E-409C-BE32-E72D297353CC}">
                <c16:uniqueId val="{00000006-A452-42A7-AA78-5485C29A7405}"/>
              </c:ext>
            </c:extLst>
          </c:dPt>
          <c:dPt>
            <c:idx val="3"/>
            <c:invertIfNegative val="0"/>
            <c:bubble3D val="0"/>
            <c:spPr>
              <a:solidFill>
                <a:srgbClr val="FBCDFF"/>
              </a:solidFill>
              <a:ln>
                <a:noFill/>
              </a:ln>
              <a:effectLst/>
            </c:spPr>
            <c:extLst>
              <c:ext xmlns:c16="http://schemas.microsoft.com/office/drawing/2014/chart" uri="{C3380CC4-5D6E-409C-BE32-E72D297353CC}">
                <c16:uniqueId val="{00000008-A452-42A7-AA78-5485C29A7405}"/>
              </c:ext>
            </c:extLst>
          </c:dPt>
          <c:dPt>
            <c:idx val="4"/>
            <c:invertIfNegative val="0"/>
            <c:bubble3D val="0"/>
            <c:spPr>
              <a:solidFill>
                <a:srgbClr val="FBCDFF"/>
              </a:solidFill>
              <a:ln>
                <a:noFill/>
              </a:ln>
              <a:effectLst/>
            </c:spPr>
            <c:extLst>
              <c:ext xmlns:c16="http://schemas.microsoft.com/office/drawing/2014/chart" uri="{C3380CC4-5D6E-409C-BE32-E72D297353CC}">
                <c16:uniqueId val="{0000000A-A452-42A7-AA78-5485C29A7405}"/>
              </c:ext>
            </c:extLst>
          </c:dPt>
          <c:dPt>
            <c:idx val="5"/>
            <c:invertIfNegative val="0"/>
            <c:bubble3D val="0"/>
            <c:spPr>
              <a:solidFill>
                <a:srgbClr val="FBCDFF"/>
              </a:solidFill>
              <a:ln>
                <a:noFill/>
              </a:ln>
              <a:effectLst/>
            </c:spPr>
            <c:extLst>
              <c:ext xmlns:c16="http://schemas.microsoft.com/office/drawing/2014/chart" uri="{C3380CC4-5D6E-409C-BE32-E72D297353CC}">
                <c16:uniqueId val="{0000000C-A452-42A7-AA78-5485C29A7405}"/>
              </c:ext>
            </c:extLst>
          </c:dPt>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Kraftpriser_Norden!$R$20:$R$25</c:f>
              <c:numCache>
                <c:formatCode>0</c:formatCode>
                <c:ptCount val="6"/>
                <c:pt idx="1">
                  <c:v>4.2600000000000016</c:v>
                </c:pt>
                <c:pt idx="2">
                  <c:v>5.4999999999999982</c:v>
                </c:pt>
                <c:pt idx="3">
                  <c:v>6.1099999999999994</c:v>
                </c:pt>
                <c:pt idx="4">
                  <c:v>8.1000000000000014</c:v>
                </c:pt>
                <c:pt idx="5">
                  <c:v>19.25</c:v>
                </c:pt>
              </c:numCache>
            </c:numRef>
          </c:val>
          <c:extLst>
            <c:ext xmlns:c16="http://schemas.microsoft.com/office/drawing/2014/chart" uri="{C3380CC4-5D6E-409C-BE32-E72D297353CC}">
              <c16:uniqueId val="{0000000D-A452-42A7-AA78-5485C29A7405}"/>
            </c:ext>
          </c:extLst>
        </c:ser>
        <c:ser>
          <c:idx val="0"/>
          <c:order val="5"/>
          <c:tx>
            <c:strRef>
              <c:f>Kraftpriser_Norden!$L$19</c:f>
              <c:strCache>
                <c:ptCount val="1"/>
                <c:pt idx="0">
                  <c:v>Høypris inkl høy forbruksvekst</c:v>
                </c:pt>
              </c:strCache>
            </c:strRef>
          </c:tx>
          <c:spPr>
            <a:solidFill>
              <a:srgbClr val="874584"/>
            </a:solidFill>
            <a:ln>
              <a:noFill/>
            </a:ln>
            <a:effectLst/>
          </c:spPr>
          <c:invertIfNegative val="0"/>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Kraftpriser_Norden!$Q$20:$Q$25</c:f>
              <c:numCache>
                <c:formatCode>0</c:formatCode>
                <c:ptCount val="6"/>
                <c:pt idx="1">
                  <c:v>3.9800000000000004</c:v>
                </c:pt>
                <c:pt idx="2">
                  <c:v>4.7300000000000004</c:v>
                </c:pt>
                <c:pt idx="3">
                  <c:v>7.9199999999999982</c:v>
                </c:pt>
                <c:pt idx="4">
                  <c:v>18.069999999999993</c:v>
                </c:pt>
                <c:pt idx="5">
                  <c:v>25.61999999999999</c:v>
                </c:pt>
              </c:numCache>
            </c:numRef>
          </c:val>
          <c:extLst>
            <c:ext xmlns:c16="http://schemas.microsoft.com/office/drawing/2014/chart" uri="{C3380CC4-5D6E-409C-BE32-E72D297353CC}">
              <c16:uniqueId val="{0000001C-A452-42A7-AA78-5485C29A7405}"/>
            </c:ext>
          </c:extLst>
        </c:ser>
        <c:dLbls>
          <c:showLegendKey val="0"/>
          <c:showVal val="0"/>
          <c:showCatName val="0"/>
          <c:showSerName val="0"/>
          <c:showPercent val="0"/>
          <c:showBubbleSize val="0"/>
        </c:dLbls>
        <c:gapWidth val="63"/>
        <c:overlap val="100"/>
        <c:axId val="628664168"/>
        <c:axId val="630123648"/>
      </c:barChart>
      <c:catAx>
        <c:axId val="6286641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30123648"/>
        <c:crosses val="autoZero"/>
        <c:auto val="1"/>
        <c:lblAlgn val="ctr"/>
        <c:lblOffset val="100"/>
        <c:noMultiLvlLbl val="0"/>
      </c:catAx>
      <c:valAx>
        <c:axId val="63012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28664168"/>
        <c:crosses val="autoZero"/>
        <c:crossBetween val="between"/>
      </c:valAx>
      <c:spPr>
        <a:noFill/>
        <a:ln>
          <a:noFill/>
        </a:ln>
        <a:effectLst/>
      </c:spPr>
    </c:plotArea>
    <c:legend>
      <c:legendPos val="r"/>
      <c:layout>
        <c:manualLayout>
          <c:xMode val="edge"/>
          <c:yMode val="edge"/>
          <c:x val="0.81769050857109637"/>
          <c:y val="0.11757881459178231"/>
          <c:w val="0.171477366758825"/>
          <c:h val="0.7921949629591340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mj-lt"/>
        </a:defRPr>
      </a:pPr>
      <a:endParaRPr lang="nb-N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221144997481424E-2"/>
          <c:y val="0.100315"/>
          <c:w val="0.94752355495698237"/>
          <c:h val="0.77387980044088645"/>
        </c:manualLayout>
      </c:layout>
      <c:barChart>
        <c:barDir val="col"/>
        <c:grouping val="clustered"/>
        <c:varyColors val="0"/>
        <c:ser>
          <c:idx val="0"/>
          <c:order val="0"/>
          <c:tx>
            <c:strRef>
              <c:f>'Energibalanse Norge'!$G$25</c:f>
              <c:strCache>
                <c:ptCount val="1"/>
                <c:pt idx="0">
                  <c:v>Forbruk</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'Energibalanse Norge'!$H$23:$AK$24</c:f>
              <c:multiLvlStrCache>
                <c:ptCount val="30"/>
                <c:lvl>
                  <c:pt idx="0">
                    <c:v>2025</c:v>
                  </c:pt>
                  <c:pt idx="1">
                    <c:v>2026</c:v>
                  </c:pt>
                  <c:pt idx="2">
                    <c:v>2027</c:v>
                  </c:pt>
                  <c:pt idx="3">
                    <c:v>2028</c:v>
                  </c:pt>
                  <c:pt idx="4">
                    <c:v>2029</c:v>
                  </c:pt>
                  <c:pt idx="5">
                    <c:v>2030</c:v>
                  </c:pt>
                  <c:pt idx="6">
                    <c:v>2025</c:v>
                  </c:pt>
                  <c:pt idx="7">
                    <c:v>2026</c:v>
                  </c:pt>
                  <c:pt idx="8">
                    <c:v>2027</c:v>
                  </c:pt>
                  <c:pt idx="9">
                    <c:v>2028</c:v>
                  </c:pt>
                  <c:pt idx="10">
                    <c:v>2029</c:v>
                  </c:pt>
                  <c:pt idx="11">
                    <c:v>2030</c:v>
                  </c:pt>
                  <c:pt idx="12">
                    <c:v>2025</c:v>
                  </c:pt>
                  <c:pt idx="13">
                    <c:v>2026</c:v>
                  </c:pt>
                  <c:pt idx="14">
                    <c:v>2027</c:v>
                  </c:pt>
                  <c:pt idx="15">
                    <c:v>2028</c:v>
                  </c:pt>
                  <c:pt idx="16">
                    <c:v>2029</c:v>
                  </c:pt>
                  <c:pt idx="17">
                    <c:v>2030</c:v>
                  </c:pt>
                  <c:pt idx="18">
                    <c:v>2025</c:v>
                  </c:pt>
                  <c:pt idx="19">
                    <c:v>2026</c:v>
                  </c:pt>
                  <c:pt idx="20">
                    <c:v>2027</c:v>
                  </c:pt>
                  <c:pt idx="21">
                    <c:v>2028</c:v>
                  </c:pt>
                  <c:pt idx="22">
                    <c:v>2029</c:v>
                  </c:pt>
                  <c:pt idx="23">
                    <c:v>2030</c:v>
                  </c:pt>
                  <c:pt idx="24">
                    <c:v>2025</c:v>
                  </c:pt>
                  <c:pt idx="25">
                    <c:v>2026</c:v>
                  </c:pt>
                  <c:pt idx="26">
                    <c:v>2027</c:v>
                  </c:pt>
                  <c:pt idx="27">
                    <c:v>2028</c:v>
                  </c:pt>
                  <c:pt idx="28">
                    <c:v>2029</c:v>
                  </c:pt>
                  <c:pt idx="29">
                    <c:v>2030</c:v>
                  </c:pt>
                </c:lvl>
                <c:lvl>
                  <c:pt idx="0">
                    <c:v>NO1</c:v>
                  </c:pt>
                  <c:pt idx="6">
                    <c:v>NO2</c:v>
                  </c:pt>
                  <c:pt idx="12">
                    <c:v>NO5</c:v>
                  </c:pt>
                  <c:pt idx="18">
                    <c:v>NO3</c:v>
                  </c:pt>
                  <c:pt idx="24">
                    <c:v>NO4</c:v>
                  </c:pt>
                </c:lvl>
              </c:multiLvlStrCache>
            </c:multiLvlStrRef>
          </c:cat>
          <c:val>
            <c:numRef>
              <c:f>'Energibalanse Norge'!$H$25:$AK$25</c:f>
              <c:numCache>
                <c:formatCode>0</c:formatCode>
                <c:ptCount val="30"/>
                <c:pt idx="0">
                  <c:v>36.9</c:v>
                </c:pt>
                <c:pt idx="1">
                  <c:v>37.299999999999997</c:v>
                </c:pt>
                <c:pt idx="2">
                  <c:v>37.700000000000003</c:v>
                </c:pt>
                <c:pt idx="3">
                  <c:v>37.799999999999997</c:v>
                </c:pt>
                <c:pt idx="4">
                  <c:v>38.700000000000003</c:v>
                </c:pt>
                <c:pt idx="5">
                  <c:v>39.51</c:v>
                </c:pt>
                <c:pt idx="6">
                  <c:v>37.4</c:v>
                </c:pt>
                <c:pt idx="7">
                  <c:v>38.1</c:v>
                </c:pt>
                <c:pt idx="8">
                  <c:v>39.1</c:v>
                </c:pt>
                <c:pt idx="9">
                  <c:v>40.6</c:v>
                </c:pt>
                <c:pt idx="10">
                  <c:v>41.5</c:v>
                </c:pt>
                <c:pt idx="11">
                  <c:v>42.6</c:v>
                </c:pt>
                <c:pt idx="12">
                  <c:v>17.8</c:v>
                </c:pt>
                <c:pt idx="13">
                  <c:v>18.399999999999999</c:v>
                </c:pt>
                <c:pt idx="14">
                  <c:v>19.3</c:v>
                </c:pt>
                <c:pt idx="15">
                  <c:v>20.100000000000001</c:v>
                </c:pt>
                <c:pt idx="16">
                  <c:v>20.5</c:v>
                </c:pt>
                <c:pt idx="17">
                  <c:v>20.6</c:v>
                </c:pt>
                <c:pt idx="18">
                  <c:v>28.9</c:v>
                </c:pt>
                <c:pt idx="19">
                  <c:v>29.49</c:v>
                </c:pt>
                <c:pt idx="20">
                  <c:v>30</c:v>
                </c:pt>
                <c:pt idx="21">
                  <c:v>30.5</c:v>
                </c:pt>
                <c:pt idx="22">
                  <c:v>31.02</c:v>
                </c:pt>
                <c:pt idx="23">
                  <c:v>19.7</c:v>
                </c:pt>
                <c:pt idx="24">
                  <c:v>19.7</c:v>
                </c:pt>
                <c:pt idx="25">
                  <c:v>19.7</c:v>
                </c:pt>
                <c:pt idx="26">
                  <c:v>20.100000000000001</c:v>
                </c:pt>
                <c:pt idx="27">
                  <c:v>21</c:v>
                </c:pt>
                <c:pt idx="28">
                  <c:v>21.6</c:v>
                </c:pt>
                <c:pt idx="29">
                  <c:v>23.4</c:v>
                </c:pt>
              </c:numCache>
            </c:numRef>
          </c:val>
          <c:extLst>
            <c:ext xmlns:c16="http://schemas.microsoft.com/office/drawing/2014/chart" uri="{C3380CC4-5D6E-409C-BE32-E72D297353CC}">
              <c16:uniqueId val="{00000000-D7DA-43D6-935F-F954881265F2}"/>
            </c:ext>
          </c:extLst>
        </c:ser>
        <c:ser>
          <c:idx val="1"/>
          <c:order val="1"/>
          <c:tx>
            <c:strRef>
              <c:f>'Energibalanse Norge'!$G$26</c:f>
              <c:strCache>
                <c:ptCount val="1"/>
                <c:pt idx="0">
                  <c:v>Produksjon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'Energibalanse Norge'!$H$23:$AK$24</c:f>
              <c:multiLvlStrCache>
                <c:ptCount val="30"/>
                <c:lvl>
                  <c:pt idx="0">
                    <c:v>2025</c:v>
                  </c:pt>
                  <c:pt idx="1">
                    <c:v>2026</c:v>
                  </c:pt>
                  <c:pt idx="2">
                    <c:v>2027</c:v>
                  </c:pt>
                  <c:pt idx="3">
                    <c:v>2028</c:v>
                  </c:pt>
                  <c:pt idx="4">
                    <c:v>2029</c:v>
                  </c:pt>
                  <c:pt idx="5">
                    <c:v>2030</c:v>
                  </c:pt>
                  <c:pt idx="6">
                    <c:v>2025</c:v>
                  </c:pt>
                  <c:pt idx="7">
                    <c:v>2026</c:v>
                  </c:pt>
                  <c:pt idx="8">
                    <c:v>2027</c:v>
                  </c:pt>
                  <c:pt idx="9">
                    <c:v>2028</c:v>
                  </c:pt>
                  <c:pt idx="10">
                    <c:v>2029</c:v>
                  </c:pt>
                  <c:pt idx="11">
                    <c:v>2030</c:v>
                  </c:pt>
                  <c:pt idx="12">
                    <c:v>2025</c:v>
                  </c:pt>
                  <c:pt idx="13">
                    <c:v>2026</c:v>
                  </c:pt>
                  <c:pt idx="14">
                    <c:v>2027</c:v>
                  </c:pt>
                  <c:pt idx="15">
                    <c:v>2028</c:v>
                  </c:pt>
                  <c:pt idx="16">
                    <c:v>2029</c:v>
                  </c:pt>
                  <c:pt idx="17">
                    <c:v>2030</c:v>
                  </c:pt>
                  <c:pt idx="18">
                    <c:v>2025</c:v>
                  </c:pt>
                  <c:pt idx="19">
                    <c:v>2026</c:v>
                  </c:pt>
                  <c:pt idx="20">
                    <c:v>2027</c:v>
                  </c:pt>
                  <c:pt idx="21">
                    <c:v>2028</c:v>
                  </c:pt>
                  <c:pt idx="22">
                    <c:v>2029</c:v>
                  </c:pt>
                  <c:pt idx="23">
                    <c:v>2030</c:v>
                  </c:pt>
                  <c:pt idx="24">
                    <c:v>2025</c:v>
                  </c:pt>
                  <c:pt idx="25">
                    <c:v>2026</c:v>
                  </c:pt>
                  <c:pt idx="26">
                    <c:v>2027</c:v>
                  </c:pt>
                  <c:pt idx="27">
                    <c:v>2028</c:v>
                  </c:pt>
                  <c:pt idx="28">
                    <c:v>2029</c:v>
                  </c:pt>
                  <c:pt idx="29">
                    <c:v>2030</c:v>
                  </c:pt>
                </c:lvl>
                <c:lvl>
                  <c:pt idx="0">
                    <c:v>NO1</c:v>
                  </c:pt>
                  <c:pt idx="6">
                    <c:v>NO2</c:v>
                  </c:pt>
                  <c:pt idx="12">
                    <c:v>NO5</c:v>
                  </c:pt>
                  <c:pt idx="18">
                    <c:v>NO3</c:v>
                  </c:pt>
                  <c:pt idx="24">
                    <c:v>NO4</c:v>
                  </c:pt>
                </c:lvl>
              </c:multiLvlStrCache>
            </c:multiLvlStrRef>
          </c:cat>
          <c:val>
            <c:numRef>
              <c:f>'Energibalanse Norge'!$H$26:$AK$26</c:f>
              <c:numCache>
                <c:formatCode>0</c:formatCode>
                <c:ptCount val="30"/>
                <c:pt idx="0">
                  <c:v>23.831</c:v>
                </c:pt>
                <c:pt idx="1">
                  <c:v>23.876000000000001</c:v>
                </c:pt>
                <c:pt idx="2">
                  <c:v>24.077000000000002</c:v>
                </c:pt>
                <c:pt idx="3">
                  <c:v>24.016999999999999</c:v>
                </c:pt>
                <c:pt idx="4">
                  <c:v>24.213999999999999</c:v>
                </c:pt>
                <c:pt idx="5">
                  <c:v>24.878999999999998</c:v>
                </c:pt>
                <c:pt idx="6">
                  <c:v>53</c:v>
                </c:pt>
                <c:pt idx="7">
                  <c:v>53</c:v>
                </c:pt>
                <c:pt idx="8">
                  <c:v>53.28</c:v>
                </c:pt>
                <c:pt idx="9">
                  <c:v>53.775999999999996</c:v>
                </c:pt>
                <c:pt idx="10">
                  <c:v>54.012</c:v>
                </c:pt>
                <c:pt idx="11">
                  <c:v>54.24</c:v>
                </c:pt>
                <c:pt idx="12">
                  <c:v>26.2</c:v>
                </c:pt>
                <c:pt idx="13">
                  <c:v>26.2</c:v>
                </c:pt>
                <c:pt idx="14">
                  <c:v>26.3</c:v>
                </c:pt>
                <c:pt idx="15">
                  <c:v>26.4</c:v>
                </c:pt>
                <c:pt idx="16">
                  <c:v>26.7</c:v>
                </c:pt>
                <c:pt idx="17">
                  <c:v>27</c:v>
                </c:pt>
                <c:pt idx="18">
                  <c:v>24.885999999999999</c:v>
                </c:pt>
                <c:pt idx="19">
                  <c:v>25.984999999999999</c:v>
                </c:pt>
                <c:pt idx="20">
                  <c:v>26.25</c:v>
                </c:pt>
                <c:pt idx="21">
                  <c:v>26.297999999999998</c:v>
                </c:pt>
                <c:pt idx="22">
                  <c:v>26.567</c:v>
                </c:pt>
                <c:pt idx="23">
                  <c:v>27.085999999999999</c:v>
                </c:pt>
                <c:pt idx="24">
                  <c:v>29.163</c:v>
                </c:pt>
                <c:pt idx="25">
                  <c:v>29.268000000000001</c:v>
                </c:pt>
                <c:pt idx="26">
                  <c:v>29.257000000000001</c:v>
                </c:pt>
                <c:pt idx="27">
                  <c:v>29.334</c:v>
                </c:pt>
                <c:pt idx="28">
                  <c:v>29.494999999999997</c:v>
                </c:pt>
                <c:pt idx="29">
                  <c:v>28.168999999999997</c:v>
                </c:pt>
              </c:numCache>
            </c:numRef>
          </c:val>
          <c:extLst>
            <c:ext xmlns:c16="http://schemas.microsoft.com/office/drawing/2014/chart" uri="{C3380CC4-5D6E-409C-BE32-E72D297353CC}">
              <c16:uniqueId val="{00000001-D7DA-43D6-935F-F954881265F2}"/>
            </c:ext>
          </c:extLst>
        </c:ser>
        <c:ser>
          <c:idx val="3"/>
          <c:order val="2"/>
          <c:tx>
            <c:strRef>
              <c:f>'Energibalanse Norge'!$G$27</c:f>
              <c:strCache>
                <c:ptCount val="1"/>
                <c:pt idx="0">
                  <c:v>Balanse</c:v>
                </c:pt>
              </c:strCache>
            </c:strRef>
          </c:tx>
          <c:spPr>
            <a:solidFill>
              <a:srgbClr val="BBFFE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ptos Light" panose="020B0004020202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'Energibalanse Norge'!$H$23:$AK$24</c:f>
              <c:multiLvlStrCache>
                <c:ptCount val="30"/>
                <c:lvl>
                  <c:pt idx="0">
                    <c:v>2025</c:v>
                  </c:pt>
                  <c:pt idx="1">
                    <c:v>2026</c:v>
                  </c:pt>
                  <c:pt idx="2">
                    <c:v>2027</c:v>
                  </c:pt>
                  <c:pt idx="3">
                    <c:v>2028</c:v>
                  </c:pt>
                  <c:pt idx="4">
                    <c:v>2029</c:v>
                  </c:pt>
                  <c:pt idx="5">
                    <c:v>2030</c:v>
                  </c:pt>
                  <c:pt idx="6">
                    <c:v>2025</c:v>
                  </c:pt>
                  <c:pt idx="7">
                    <c:v>2026</c:v>
                  </c:pt>
                  <c:pt idx="8">
                    <c:v>2027</c:v>
                  </c:pt>
                  <c:pt idx="9">
                    <c:v>2028</c:v>
                  </c:pt>
                  <c:pt idx="10">
                    <c:v>2029</c:v>
                  </c:pt>
                  <c:pt idx="11">
                    <c:v>2030</c:v>
                  </c:pt>
                  <c:pt idx="12">
                    <c:v>2025</c:v>
                  </c:pt>
                  <c:pt idx="13">
                    <c:v>2026</c:v>
                  </c:pt>
                  <c:pt idx="14">
                    <c:v>2027</c:v>
                  </c:pt>
                  <c:pt idx="15">
                    <c:v>2028</c:v>
                  </c:pt>
                  <c:pt idx="16">
                    <c:v>2029</c:v>
                  </c:pt>
                  <c:pt idx="17">
                    <c:v>2030</c:v>
                  </c:pt>
                  <c:pt idx="18">
                    <c:v>2025</c:v>
                  </c:pt>
                  <c:pt idx="19">
                    <c:v>2026</c:v>
                  </c:pt>
                  <c:pt idx="20">
                    <c:v>2027</c:v>
                  </c:pt>
                  <c:pt idx="21">
                    <c:v>2028</c:v>
                  </c:pt>
                  <c:pt idx="22">
                    <c:v>2029</c:v>
                  </c:pt>
                  <c:pt idx="23">
                    <c:v>2030</c:v>
                  </c:pt>
                  <c:pt idx="24">
                    <c:v>2025</c:v>
                  </c:pt>
                  <c:pt idx="25">
                    <c:v>2026</c:v>
                  </c:pt>
                  <c:pt idx="26">
                    <c:v>2027</c:v>
                  </c:pt>
                  <c:pt idx="27">
                    <c:v>2028</c:v>
                  </c:pt>
                  <c:pt idx="28">
                    <c:v>2029</c:v>
                  </c:pt>
                  <c:pt idx="29">
                    <c:v>2030</c:v>
                  </c:pt>
                </c:lvl>
                <c:lvl>
                  <c:pt idx="0">
                    <c:v>NO1</c:v>
                  </c:pt>
                  <c:pt idx="6">
                    <c:v>NO2</c:v>
                  </c:pt>
                  <c:pt idx="12">
                    <c:v>NO5</c:v>
                  </c:pt>
                  <c:pt idx="18">
                    <c:v>NO3</c:v>
                  </c:pt>
                  <c:pt idx="24">
                    <c:v>NO4</c:v>
                  </c:pt>
                </c:lvl>
              </c:multiLvlStrCache>
            </c:multiLvlStrRef>
          </c:cat>
          <c:val>
            <c:numRef>
              <c:f>'Energibalanse Norge'!$H$27:$AK$27</c:f>
              <c:numCache>
                <c:formatCode>0</c:formatCode>
                <c:ptCount val="30"/>
                <c:pt idx="0">
                  <c:v>-13.068999999999999</c:v>
                </c:pt>
                <c:pt idx="1">
                  <c:v>-13.423999999999996</c:v>
                </c:pt>
                <c:pt idx="2">
                  <c:v>-13.623000000000001</c:v>
                </c:pt>
                <c:pt idx="3">
                  <c:v>-13.782999999999998</c:v>
                </c:pt>
                <c:pt idx="4">
                  <c:v>-14.486000000000004</c:v>
                </c:pt>
                <c:pt idx="5">
                  <c:v>-14.631</c:v>
                </c:pt>
                <c:pt idx="6">
                  <c:v>15.600000000000001</c:v>
                </c:pt>
                <c:pt idx="7">
                  <c:v>14.899999999999999</c:v>
                </c:pt>
                <c:pt idx="8">
                  <c:v>14.18</c:v>
                </c:pt>
                <c:pt idx="9">
                  <c:v>13.175999999999995</c:v>
                </c:pt>
                <c:pt idx="10">
                  <c:v>12.512</c:v>
                </c:pt>
                <c:pt idx="11">
                  <c:v>11.64</c:v>
                </c:pt>
                <c:pt idx="12">
                  <c:v>8.3999999999999986</c:v>
                </c:pt>
                <c:pt idx="13">
                  <c:v>7.8000000000000007</c:v>
                </c:pt>
                <c:pt idx="14">
                  <c:v>7</c:v>
                </c:pt>
                <c:pt idx="15">
                  <c:v>6.2999999999999972</c:v>
                </c:pt>
                <c:pt idx="16">
                  <c:v>6.1999999999999993</c:v>
                </c:pt>
                <c:pt idx="17">
                  <c:v>6.3999999999999986</c:v>
                </c:pt>
                <c:pt idx="18">
                  <c:v>-4.0139999999999993</c:v>
                </c:pt>
                <c:pt idx="19">
                  <c:v>-3.504999999999999</c:v>
                </c:pt>
                <c:pt idx="20">
                  <c:v>-3.75</c:v>
                </c:pt>
                <c:pt idx="21">
                  <c:v>-4.2020000000000017</c:v>
                </c:pt>
                <c:pt idx="22">
                  <c:v>-4.4529999999999994</c:v>
                </c:pt>
                <c:pt idx="23">
                  <c:v>-4.0140000000000029</c:v>
                </c:pt>
                <c:pt idx="24">
                  <c:v>9.463000000000001</c:v>
                </c:pt>
                <c:pt idx="25">
                  <c:v>9.5680000000000014</c:v>
                </c:pt>
                <c:pt idx="26">
                  <c:v>9.157</c:v>
                </c:pt>
                <c:pt idx="27">
                  <c:v>8.3339999999999996</c:v>
                </c:pt>
                <c:pt idx="28">
                  <c:v>7.894999999999996</c:v>
                </c:pt>
                <c:pt idx="29">
                  <c:v>4.7689999999999984</c:v>
                </c:pt>
              </c:numCache>
            </c:numRef>
          </c:val>
          <c:extLst>
            <c:ext xmlns:c16="http://schemas.microsoft.com/office/drawing/2014/chart" uri="{C3380CC4-5D6E-409C-BE32-E72D297353CC}">
              <c16:uniqueId val="{00000002-D7DA-43D6-935F-F954881265F2}"/>
            </c:ext>
          </c:extLst>
        </c:ser>
        <c:dLbls>
          <c:showLegendKey val="0"/>
          <c:showVal val="1"/>
          <c:showCatName val="0"/>
          <c:showSerName val="0"/>
          <c:showPercent val="0"/>
          <c:showBubbleSize val="0"/>
        </c:dLbls>
        <c:gapWidth val="150"/>
        <c:axId val="1093176848"/>
        <c:axId val="1093202224"/>
        <c:extLst/>
      </c:barChart>
      <c:catAx>
        <c:axId val="1093176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crossAx val="1093202224"/>
        <c:crosses val="autoZero"/>
        <c:auto val="1"/>
        <c:lblAlgn val="ctr"/>
        <c:lblOffset val="100"/>
        <c:noMultiLvlLbl val="0"/>
      </c:catAx>
      <c:valAx>
        <c:axId val="1093202224"/>
        <c:scaling>
          <c:orientation val="minMax"/>
        </c:scaling>
        <c:delete val="1"/>
        <c:axPos val="l"/>
        <c:numFmt formatCode="0" sourceLinked="0"/>
        <c:majorTickMark val="out"/>
        <c:minorTickMark val="none"/>
        <c:tickLblPos val="nextTo"/>
        <c:crossAx val="1093176848"/>
        <c:crosses val="autoZero"/>
        <c:crossBetween val="between"/>
      </c:valAx>
      <c:spPr>
        <a:noFill/>
        <a:ln>
          <a:noFill/>
        </a:ln>
        <a:effectLst/>
      </c:spPr>
    </c:plotArea>
    <c:legend>
      <c:legendPos val="b"/>
      <c:layout>
        <c:manualLayout>
          <c:xMode val="edge"/>
          <c:yMode val="edge"/>
          <c:x val="0.54896252610902208"/>
          <c:y val="4.2791666666666665E-2"/>
          <c:w val="0.45103756613756613"/>
          <c:h val="0.11054166666666666"/>
        </c:manualLayout>
      </c:layout>
      <c:overlay val="0"/>
      <c:spPr>
        <a:solidFill>
          <a:sysClr val="window" lastClr="FFFFFF"/>
        </a:solidFill>
        <a:ln>
          <a:noFill/>
        </a:ln>
        <a:effectLst/>
      </c:spPr>
      <c:txPr>
        <a:bodyPr rot="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800">
          <a:solidFill>
            <a:schemeClr val="tx1"/>
          </a:solidFill>
          <a:latin typeface="Aptos Light" panose="020B0004020202020204" pitchFamily="34" charset="0"/>
        </a:defRPr>
      </a:pPr>
      <a:endParaRPr lang="nb-NO"/>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4</xdr:row>
      <xdr:rowOff>28575</xdr:rowOff>
    </xdr:from>
    <xdr:to>
      <xdr:col>7</xdr:col>
      <xdr:colOff>1301565</xdr:colOff>
      <xdr:row>16</xdr:row>
      <xdr:rowOff>104325</xdr:rowOff>
    </xdr:to>
    <xdr:pic>
      <xdr:nvPicPr>
        <xdr:cNvPr id="3" name="Bilde 2">
          <a:extLst>
            <a:ext uri="{FF2B5EF4-FFF2-40B4-BE49-F238E27FC236}">
              <a16:creationId xmlns:a16="http://schemas.microsoft.com/office/drawing/2014/main" id="{BDFD123E-27AA-C738-297E-E9D0008CA80E}"/>
            </a:ext>
          </a:extLst>
        </xdr:cNvPr>
        <xdr:cNvPicPr>
          <a:picLocks noChangeAspect="1"/>
        </xdr:cNvPicPr>
      </xdr:nvPicPr>
      <xdr:blipFill>
        <a:blip xmlns:r="http://schemas.openxmlformats.org/officeDocument/2006/relationships" r:embed="rId1"/>
        <a:stretch>
          <a:fillRect/>
        </a:stretch>
      </xdr:blipFill>
      <xdr:spPr>
        <a:xfrm>
          <a:off x="219075" y="981075"/>
          <a:ext cx="6416490"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459441</xdr:colOff>
      <xdr:row>7</xdr:row>
      <xdr:rowOff>22411</xdr:rowOff>
    </xdr:from>
    <xdr:to>
      <xdr:col>21</xdr:col>
      <xdr:colOff>437029</xdr:colOff>
      <xdr:row>27</xdr:row>
      <xdr:rowOff>103432</xdr:rowOff>
    </xdr:to>
    <xdr:pic>
      <xdr:nvPicPr>
        <xdr:cNvPr id="2" name="Bilde 2">
          <a:extLst>
            <a:ext uri="{FF2B5EF4-FFF2-40B4-BE49-F238E27FC236}">
              <a16:creationId xmlns:a16="http://schemas.microsoft.com/office/drawing/2014/main" id="{F7B062B1-A920-4756-97FB-51E687C2F0BA}"/>
            </a:ext>
          </a:extLst>
        </xdr:cNvPr>
        <xdr:cNvPicPr>
          <a:picLocks noChangeAspect="1"/>
        </xdr:cNvPicPr>
      </xdr:nvPicPr>
      <xdr:blipFill>
        <a:blip xmlns:r="http://schemas.openxmlformats.org/officeDocument/2006/relationships" r:embed="rId1"/>
        <a:stretch>
          <a:fillRect/>
        </a:stretch>
      </xdr:blipFill>
      <xdr:spPr>
        <a:xfrm>
          <a:off x="12803841" y="1508311"/>
          <a:ext cx="3597088" cy="4843521"/>
        </a:xfrm>
        <a:prstGeom prst="rect">
          <a:avLst/>
        </a:prstGeom>
      </xdr:spPr>
    </xdr:pic>
    <xdr:clientData/>
  </xdr:twoCellAnchor>
  <xdr:twoCellAnchor>
    <xdr:from>
      <xdr:col>18</xdr:col>
      <xdr:colOff>123264</xdr:colOff>
      <xdr:row>25</xdr:row>
      <xdr:rowOff>212912</xdr:rowOff>
    </xdr:from>
    <xdr:to>
      <xdr:col>18</xdr:col>
      <xdr:colOff>459441</xdr:colOff>
      <xdr:row>26</xdr:row>
      <xdr:rowOff>224117</xdr:rowOff>
    </xdr:to>
    <xdr:sp macro="" textlink="">
      <xdr:nvSpPr>
        <xdr:cNvPr id="3" name="Rektangel 3">
          <a:extLst>
            <a:ext uri="{FF2B5EF4-FFF2-40B4-BE49-F238E27FC236}">
              <a16:creationId xmlns:a16="http://schemas.microsoft.com/office/drawing/2014/main" id="{ED5FF26B-161F-4A05-B174-685954C5C1CC}"/>
            </a:ext>
          </a:extLst>
        </xdr:cNvPr>
        <xdr:cNvSpPr/>
      </xdr:nvSpPr>
      <xdr:spPr>
        <a:xfrm>
          <a:off x="13915464" y="5985062"/>
          <a:ext cx="336177" cy="24933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140185</xdr:colOff>
      <xdr:row>2</xdr:row>
      <xdr:rowOff>94494</xdr:rowOff>
    </xdr:from>
    <xdr:to>
      <xdr:col>14</xdr:col>
      <xdr:colOff>47625</xdr:colOff>
      <xdr:row>16</xdr:row>
      <xdr:rowOff>54489</xdr:rowOff>
    </xdr:to>
    <xdr:graphicFrame macro="">
      <xdr:nvGraphicFramePr>
        <xdr:cNvPr id="10" name="Diagram 1">
          <a:extLst>
            <a:ext uri="{FF2B5EF4-FFF2-40B4-BE49-F238E27FC236}">
              <a16:creationId xmlns:a16="http://schemas.microsoft.com/office/drawing/2014/main" id="{0F51A61A-D693-434B-A1FC-0EFFA1B71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0.2511</cdr:x>
      <cdr:y>0.08893</cdr:y>
    </cdr:to>
    <cdr:sp macro="" textlink="">
      <cdr:nvSpPr>
        <cdr:cNvPr id="2" name="TekstSylinder 1"/>
        <cdr:cNvSpPr txBox="1"/>
      </cdr:nvSpPr>
      <cdr:spPr>
        <a:xfrm xmlns:a="http://schemas.openxmlformats.org/drawingml/2006/main">
          <a:off x="0" y="0"/>
          <a:ext cx="903960" cy="256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nb-NO" sz="1100">
              <a:solidFill>
                <a:sysClr val="windowText" lastClr="000000"/>
              </a:solidFill>
              <a:latin typeface="+mj-lt"/>
            </a:rPr>
            <a:t>€/MWh</a:t>
          </a: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282475</xdr:colOff>
      <xdr:row>1</xdr:row>
      <xdr:rowOff>16096</xdr:rowOff>
    </xdr:from>
    <xdr:to>
      <xdr:col>16</xdr:col>
      <xdr:colOff>182881</xdr:colOff>
      <xdr:row>14</xdr:row>
      <xdr:rowOff>68263</xdr:rowOff>
    </xdr:to>
    <xdr:graphicFrame macro="">
      <xdr:nvGraphicFramePr>
        <xdr:cNvPr id="2" name="Diagram 1">
          <a:extLst>
            <a:ext uri="{FF2B5EF4-FFF2-40B4-BE49-F238E27FC236}">
              <a16:creationId xmlns:a16="http://schemas.microsoft.com/office/drawing/2014/main" id="{2AAC36A4-7585-4076-8B18-BD1D15EA1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cdr:y>
    </cdr:from>
    <cdr:to>
      <cdr:x>0.2511</cdr:x>
      <cdr:y>0.08893</cdr:y>
    </cdr:to>
    <cdr:sp macro="" textlink="">
      <cdr:nvSpPr>
        <cdr:cNvPr id="2" name="TekstSylinder 1"/>
        <cdr:cNvSpPr txBox="1"/>
      </cdr:nvSpPr>
      <cdr:spPr>
        <a:xfrm xmlns:a="http://schemas.openxmlformats.org/drawingml/2006/main">
          <a:off x="0" y="0"/>
          <a:ext cx="903960" cy="256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nb-NO" sz="1100">
              <a:solidFill>
                <a:sysClr val="windowText" lastClr="000000"/>
              </a:solidFill>
              <a:latin typeface="+mj-lt"/>
            </a:rPr>
            <a:t>€/MWh</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514349</xdr:colOff>
      <xdr:row>6</xdr:row>
      <xdr:rowOff>38100</xdr:rowOff>
    </xdr:from>
    <xdr:to>
      <xdr:col>25</xdr:col>
      <xdr:colOff>638175</xdr:colOff>
      <xdr:row>21</xdr:row>
      <xdr:rowOff>166687</xdr:rowOff>
    </xdr:to>
    <xdr:graphicFrame macro="">
      <xdr:nvGraphicFramePr>
        <xdr:cNvPr id="2" name="Diagram 1">
          <a:extLst>
            <a:ext uri="{FF2B5EF4-FFF2-40B4-BE49-F238E27FC236}">
              <a16:creationId xmlns:a16="http://schemas.microsoft.com/office/drawing/2014/main" id="{E1B64D5B-0BF8-A4C3-F6DE-A42177DA9A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0.0261</cdr:x>
      <cdr:y>0.04806</cdr:y>
    </cdr:from>
    <cdr:to>
      <cdr:x>0.19672</cdr:x>
      <cdr:y>0.09</cdr:y>
    </cdr:to>
    <cdr:sp macro="" textlink="">
      <cdr:nvSpPr>
        <cdr:cNvPr id="2" name="TekstSylinder 1">
          <a:extLst xmlns:a="http://schemas.openxmlformats.org/drawingml/2006/main">
            <a:ext uri="{FF2B5EF4-FFF2-40B4-BE49-F238E27FC236}">
              <a16:creationId xmlns:a16="http://schemas.microsoft.com/office/drawing/2014/main" id="{CF158985-C0F6-4B37-9D20-01B97732F74C}"/>
            </a:ext>
          </a:extLst>
        </cdr:cNvPr>
        <cdr:cNvSpPr txBox="1"/>
      </cdr:nvSpPr>
      <cdr:spPr>
        <a:xfrm xmlns:a="http://schemas.openxmlformats.org/drawingml/2006/main">
          <a:off x="341396" y="143510"/>
          <a:ext cx="2231339" cy="12522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72000" bIns="0" rtlCol="0">
          <a:spAutoFit/>
        </a:bodyPr>
        <a:lstStyle xmlns:a="http://schemas.openxmlformats.org/drawingml/2006/main"/>
        <a:p xmlns:a="http://schemas.openxmlformats.org/drawingml/2006/main">
          <a:r>
            <a:rPr lang="nb-NO" sz="800">
              <a:solidFill>
                <a:schemeClr val="tx1"/>
              </a:solidFill>
              <a:latin typeface="Aptos Light" panose="020B0004020202020204" pitchFamily="34" charset="0"/>
            </a:rPr>
            <a:t>TWh</a:t>
          </a:r>
        </a:p>
      </cdr:txBody>
    </cdr:sp>
  </cdr:relSizeAnchor>
</c:userShapes>
</file>

<file path=xl/theme/theme1.xml><?xml version="1.0" encoding="utf-8"?>
<a:theme xmlns:a="http://schemas.openxmlformats.org/drawingml/2006/main" name="statnett">
  <a:themeElements>
    <a:clrScheme name="Egendefinert 1">
      <a:dk1>
        <a:srgbClr val="000000"/>
      </a:dk1>
      <a:lt1>
        <a:srgbClr val="FFFFFF"/>
      </a:lt1>
      <a:dk2>
        <a:srgbClr val="002721"/>
      </a:dk2>
      <a:lt2>
        <a:srgbClr val="E8FFF3"/>
      </a:lt2>
      <a:accent1>
        <a:srgbClr val="003C32"/>
      </a:accent1>
      <a:accent2>
        <a:srgbClr val="05CE74"/>
      </a:accent2>
      <a:accent3>
        <a:srgbClr val="BBFFE3"/>
      </a:accent3>
      <a:accent4>
        <a:srgbClr val="38002F"/>
      </a:accent4>
      <a:accent5>
        <a:srgbClr val="FBCDFF"/>
      </a:accent5>
      <a:accent6>
        <a:srgbClr val="026D48"/>
      </a:accent6>
      <a:hlink>
        <a:srgbClr val="05CE74"/>
      </a:hlink>
      <a:folHlink>
        <a:srgbClr val="919191"/>
      </a:folHlink>
    </a:clrScheme>
    <a:fontScheme name="Aptos">
      <a:majorFont>
        <a:latin typeface="Aptos"/>
        <a:ea typeface=""/>
        <a:cs typeface=""/>
      </a:majorFont>
      <a:minorFont>
        <a:latin typeface="Aptos"/>
        <a:ea typeface=""/>
        <a:cs typeface=""/>
      </a:minorFont>
    </a:fontScheme>
    <a:fmtScheme name="Flat">
      <a:fillStyleLst>
        <a:solidFill>
          <a:schemeClr val="phClr"/>
        </a:solidFill>
        <a:solidFill>
          <a:schemeClr val="phClr">
            <a:tint val="50000"/>
          </a:schemeClr>
        </a:solidFill>
        <a:solidFill>
          <a:schemeClr val="phClr">
            <a:shade val="65000"/>
          </a:schemeClr>
        </a:solidFill>
      </a:fillStyleLst>
      <a:lnStyleLst>
        <a:ln w="3175" cap="flat" cmpd="sng" algn="ctr">
          <a:solidFill>
            <a:schemeClr val="phClr">
              <a:shade val="65000"/>
            </a:schemeClr>
          </a:solidFill>
          <a:prstDash val="solid"/>
        </a:ln>
        <a:ln w="3175" cap="flat" cmpd="sng" algn="ctr">
          <a:solidFill>
            <a:schemeClr val="phClr"/>
          </a:solidFill>
          <a:prstDash val="solid"/>
        </a:ln>
        <a:ln w="0" cap="flat" cmpd="sng" algn="ctr">
          <a:noFill/>
        </a:ln>
      </a:lnStyleLst>
      <a:effectStyleLst>
        <a:effectStyle>
          <a:effectLst>
            <a:blur/>
          </a:effectLst>
        </a:effectStyle>
        <a:effectStyle>
          <a:effectLst>
            <a:blur/>
          </a:effectLst>
        </a:effectStyle>
        <a:effectStyle>
          <a:effectLst>
            <a:fillOverlay blend="darken">
              <a:solidFill>
                <a:schemeClr val="phClr">
                  <a:shade val="30000"/>
                </a:schemeClr>
              </a:solidFill>
            </a:fillOverlay>
          </a:effectLst>
        </a:effectStyle>
      </a:effectStyleLst>
      <a:bgFillStyleLst>
        <a:solidFill>
          <a:schemeClr val="phClr"/>
        </a:solidFill>
        <a:solidFill>
          <a:schemeClr val="phClr"/>
        </a:solidFill>
        <a:solidFill>
          <a:schemeClr val="phClr"/>
        </a:solidFill>
      </a:bgFillStyleLst>
    </a:fmtScheme>
  </a:themeElements>
  <a:objectDefaults>
    <a:txDef>
      <a:spPr>
        <a:noFill/>
        <a:ln w="6350">
          <a:noFill/>
        </a:ln>
        <a:effectLst/>
      </a:spPr>
      <a:bodyPr wrap="square" lIns="0" tIns="0" rIns="0" bIns="0" rtlCol="0"/>
      <a:lstStyle/>
      <a:style>
        <a:lnRef idx="0">
          <a:schemeClr val="accent1"/>
        </a:lnRef>
        <a:fillRef idx="0">
          <a:schemeClr val="accent1"/>
        </a:fillRef>
        <a:effectRef idx="0">
          <a:schemeClr val="accent1"/>
        </a:effectRef>
        <a:fontRef idx="minor">
          <a:schemeClr val="dk1"/>
        </a:fontRef>
      </a:style>
    </a:txDef>
  </a:objectDefaults>
  <a:extraClrSchemeLst/>
  <a:custClrLst>
    <a:custClr name="Graf 7">
      <a:srgbClr val="874584"/>
    </a:custClr>
    <a:custClr name="Graf 8">
      <a:srgbClr val="3E286B"/>
    </a:custClr>
    <a:custClr name="Graf 9">
      <a:srgbClr val="4F80FF"/>
    </a:custClr>
    <a:custClr name="Graf 10">
      <a:srgbClr val="CB00AB"/>
    </a:custClr>
    <a:custClr name="Graf 11">
      <a:srgbClr val="454AA6"/>
    </a:custClr>
    <a:custClr name="Graf 12">
      <a:srgbClr val="8096FE"/>
    </a:custClr>
  </a:custClrLst>
  <a:extLst>
    <a:ext uri="{05A4C25C-085E-4340-85A3-A5531E510DB2}">
      <thm15:themeFamily xmlns:thm15="http://schemas.microsoft.com/office/thememl/2012/main" name="2025_rapportmal" id="{08AB6859-5812-4823-B965-AC6D99381F97}" vid="{F4D2510B-BFDB-4C75-8459-32D35D1CB271}"/>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gendefinert 1">
    <a:dk1>
      <a:srgbClr val="000000"/>
    </a:dk1>
    <a:lt1>
      <a:srgbClr val="FFFFFF"/>
    </a:lt1>
    <a:dk2>
      <a:srgbClr val="002721"/>
    </a:dk2>
    <a:lt2>
      <a:srgbClr val="E8FFF3"/>
    </a:lt2>
    <a:accent1>
      <a:srgbClr val="003C32"/>
    </a:accent1>
    <a:accent2>
      <a:srgbClr val="05CE74"/>
    </a:accent2>
    <a:accent3>
      <a:srgbClr val="BBFFE3"/>
    </a:accent3>
    <a:accent4>
      <a:srgbClr val="38002F"/>
    </a:accent4>
    <a:accent5>
      <a:srgbClr val="FBCDFF"/>
    </a:accent5>
    <a:accent6>
      <a:srgbClr val="026D48"/>
    </a:accent6>
    <a:hlink>
      <a:srgbClr val="05CE74"/>
    </a:hlink>
    <a:folHlink>
      <a:srgbClr val="919191"/>
    </a:folHlink>
  </a:clrScheme>
  <a:fontScheme name="Aptos">
    <a:majorFont>
      <a:latin typeface="Aptos"/>
      <a:ea typeface=""/>
      <a:cs typeface=""/>
    </a:majorFont>
    <a:minorFont>
      <a:latin typeface="Aptos"/>
      <a:ea typeface=""/>
      <a:cs typeface=""/>
    </a:minorFont>
  </a:fontScheme>
  <a:fmtScheme name="Flat">
    <a:fillStyleLst>
      <a:solidFill>
        <a:schemeClr val="phClr"/>
      </a:solidFill>
      <a:solidFill>
        <a:schemeClr val="phClr">
          <a:tint val="50000"/>
        </a:schemeClr>
      </a:solidFill>
      <a:solidFill>
        <a:schemeClr val="phClr">
          <a:shade val="65000"/>
        </a:schemeClr>
      </a:solidFill>
    </a:fillStyleLst>
    <a:lnStyleLst>
      <a:ln w="3175" cap="flat" cmpd="sng" algn="ctr">
        <a:solidFill>
          <a:schemeClr val="phClr">
            <a:shade val="65000"/>
          </a:schemeClr>
        </a:solidFill>
        <a:prstDash val="solid"/>
      </a:ln>
      <a:ln w="3175" cap="flat" cmpd="sng" algn="ctr">
        <a:solidFill>
          <a:schemeClr val="phClr"/>
        </a:solidFill>
        <a:prstDash val="solid"/>
      </a:ln>
      <a:ln w="0" cap="flat" cmpd="sng" algn="ctr">
        <a:noFill/>
      </a:ln>
    </a:lnStyleLst>
    <a:effectStyleLst>
      <a:effectStyle>
        <a:effectLst>
          <a:blur/>
        </a:effectLst>
      </a:effectStyle>
      <a:effectStyle>
        <a:effectLst>
          <a:blur/>
        </a:effectLst>
      </a:effectStyle>
      <a:effectStyle>
        <a:effectLst>
          <a:fillOverlay blend="darken">
            <a:solidFill>
              <a:schemeClr val="phClr">
                <a:shade val="30000"/>
              </a:schemeClr>
            </a:solidFill>
          </a:fillOverlay>
        </a:effectLst>
      </a:effectStyle>
    </a:effectStyleLst>
    <a:bgFillStyleLst>
      <a:solidFill>
        <a:schemeClr val="phClr"/>
      </a:solidFill>
      <a:solidFill>
        <a:schemeClr val="phClr"/>
      </a:solidFill>
      <a:solidFill>
        <a:schemeClr val="phClr"/>
      </a:soli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file:///C:\Users\hakonho\AppData\Local\Microsoft\Windows\INetCache\Content.Outlook\27ZCNTN1\Kortsiktig%20Markedsanalyse%20(KMA)%202024-2029%20-%20n&#248;kkeltall_V02.xlsx" TargetMode="External"/><Relationship Id="rId2" Type="http://schemas.openxmlformats.org/officeDocument/2006/relationships/hyperlink" Target="mailto:Anders.kringstad@statnett.no?subject=KMA24" TargetMode="External"/><Relationship Id="rId1" Type="http://schemas.openxmlformats.org/officeDocument/2006/relationships/hyperlink" Target="https://www.statnett.no/for-aktorer-i-kraftbransjen/planer-og-analyser/kortsiktig-markedsanaly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D5:I25"/>
  <sheetViews>
    <sheetView showGridLines="0" workbookViewId="0">
      <selection activeCell="I9" sqref="I9"/>
    </sheetView>
  </sheetViews>
  <sheetFormatPr baseColWidth="10" defaultColWidth="11.42578125" defaultRowHeight="18.75" x14ac:dyDescent="0.3"/>
  <cols>
    <col min="8" max="8" width="27.5703125" customWidth="1"/>
    <col min="9" max="9" width="116.42578125" style="11" customWidth="1"/>
  </cols>
  <sheetData>
    <row r="5" spans="4:9" ht="37.5" x14ac:dyDescent="0.3">
      <c r="I5" s="11" t="s">
        <v>102</v>
      </c>
    </row>
    <row r="7" spans="4:9" x14ac:dyDescent="0.3">
      <c r="I7" s="136" t="s">
        <v>103</v>
      </c>
    </row>
    <row r="8" spans="4:9" ht="15" x14ac:dyDescent="0.25">
      <c r="I8" s="28"/>
    </row>
    <row r="9" spans="4:9" ht="56.25" x14ac:dyDescent="0.25">
      <c r="I9" s="31" t="s">
        <v>117</v>
      </c>
    </row>
    <row r="11" spans="4:9" x14ac:dyDescent="0.3">
      <c r="I11" s="11" t="s">
        <v>0</v>
      </c>
    </row>
    <row r="12" spans="4:9" x14ac:dyDescent="0.3">
      <c r="I12" s="78" t="s">
        <v>1</v>
      </c>
    </row>
    <row r="14" spans="4:9" x14ac:dyDescent="0.3">
      <c r="D14" s="10"/>
      <c r="I14" s="11" t="s">
        <v>2</v>
      </c>
    </row>
    <row r="15" spans="4:9" x14ac:dyDescent="0.3">
      <c r="I15" s="136" t="s">
        <v>3</v>
      </c>
    </row>
    <row r="16" spans="4:9" x14ac:dyDescent="0.3">
      <c r="I16" s="136" t="s">
        <v>4</v>
      </c>
    </row>
    <row r="17" spans="8:9" x14ac:dyDescent="0.3">
      <c r="I17" s="136" t="s">
        <v>5</v>
      </c>
    </row>
    <row r="18" spans="8:9" x14ac:dyDescent="0.3">
      <c r="I18" s="136" t="s">
        <v>72</v>
      </c>
    </row>
    <row r="19" spans="8:9" x14ac:dyDescent="0.3">
      <c r="I19" s="136" t="s">
        <v>6</v>
      </c>
    </row>
    <row r="20" spans="8:9" x14ac:dyDescent="0.3">
      <c r="I20" s="136" t="s">
        <v>92</v>
      </c>
    </row>
    <row r="21" spans="8:9" x14ac:dyDescent="0.3">
      <c r="I21" s="135" t="s">
        <v>100</v>
      </c>
    </row>
    <row r="22" spans="8:9" ht="21" x14ac:dyDescent="0.35">
      <c r="I22" s="74"/>
    </row>
    <row r="23" spans="8:9" x14ac:dyDescent="0.3">
      <c r="H23" s="137"/>
    </row>
    <row r="25" spans="8:9" x14ac:dyDescent="0.3">
      <c r="H25" s="75"/>
    </row>
  </sheetData>
  <hyperlinks>
    <hyperlink ref="I15" location="'Brenselspriser og CO2'!A1" display="Brensels- og CO2-priser" xr:uid="{00000000-0004-0000-0000-000002000000}"/>
    <hyperlink ref="I16" location="Kraftpriser_Europa!A1" display="Kraftpriser, Europa" xr:uid="{70B1EC05-1F9F-46C2-B4E5-6CEA92A91A1B}"/>
    <hyperlink ref="I17" location="Kraftpriser_Norden!A1" display="Kraftpriser, Norden" xr:uid="{E70CF0B8-7DE3-4D45-A126-CF342E4CE948}"/>
    <hyperlink ref="I19" location="'Forbruk og produksjon Norden'!A1" display="Forbruk og produksjon, Norden" xr:uid="{6110270E-7B45-45A6-AC29-59AF14DE8640}"/>
    <hyperlink ref="I7" r:id="rId1" xr:uid="{C6C8D59E-B0E0-49E1-BB9B-1CC27F82BD8C}"/>
    <hyperlink ref="I12" r:id="rId2" xr:uid="{90250BD7-73D8-4F5E-B96C-0389D3559AC9}"/>
    <hyperlink ref="I18" location="'Forbruk og produksjon Europa'!A1" display="Forbruk og produksjon, Europa" xr:uid="{995D4A47-EEF1-4618-B0E0-516474A555B4}"/>
    <hyperlink ref="I20" r:id="rId3" xr:uid="{A5D576EC-3734-492D-8C7F-E6F7B96EF653}"/>
    <hyperlink ref="I20" location="'Installert effekt'!A1" display="Installert effekt" xr:uid="{C8F7506C-F33D-4BE7-9A8A-90FFFBCCDCEA}"/>
    <hyperlink ref="I21" location="'Energibalanse Norge'!A1" display="Energibalanse Norge" xr:uid="{427BBFEF-48DF-47AF-999B-A6C47781EA9C}"/>
  </hyperlinks>
  <pageMargins left="0.7" right="0.7" top="0.75" bottom="0.75" header="0.3" footer="0.3"/>
  <pageSetup paperSize="9" orientation="portrait" r:id="rId4"/>
  <headerFooter>
    <oddHeader>&amp;L&amp;"Calibri"&amp;10&amp;K000000Åpen informasjon / Public information&amp;1#</oddHead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1"/>
  <sheetViews>
    <sheetView showGridLines="0" zoomScaleNormal="100" workbookViewId="0">
      <selection activeCell="D20" sqref="D20"/>
    </sheetView>
  </sheetViews>
  <sheetFormatPr baseColWidth="10" defaultColWidth="11.42578125" defaultRowHeight="15" x14ac:dyDescent="0.25"/>
  <cols>
    <col min="1" max="2" width="9.42578125" style="4" customWidth="1"/>
    <col min="3" max="3" width="14.140625" style="4" customWidth="1"/>
    <col min="4" max="4" width="13.7109375" style="4" customWidth="1"/>
    <col min="5" max="18" width="9.140625" style="4" customWidth="1"/>
    <col min="19" max="22" width="9.140625" customWidth="1"/>
  </cols>
  <sheetData>
    <row r="1" spans="1:22" x14ac:dyDescent="0.25">
      <c r="A1" s="83"/>
      <c r="B1" s="83"/>
      <c r="C1" s="83"/>
      <c r="D1" s="83"/>
      <c r="E1" s="83"/>
      <c r="F1" s="83"/>
      <c r="G1" s="79"/>
      <c r="H1" s="79"/>
      <c r="I1" s="79"/>
      <c r="J1" s="79"/>
      <c r="K1" s="79"/>
      <c r="L1" s="79"/>
      <c r="M1" s="79"/>
      <c r="N1" s="79"/>
      <c r="O1" s="79"/>
      <c r="P1" s="79"/>
      <c r="Q1" s="79"/>
      <c r="R1" s="79"/>
    </row>
    <row r="2" spans="1:22" ht="24" x14ac:dyDescent="0.4">
      <c r="A2" s="83"/>
      <c r="B2" s="1" t="s">
        <v>3</v>
      </c>
      <c r="C2" s="1"/>
      <c r="D2" s="83"/>
      <c r="E2" s="83"/>
      <c r="F2" s="83"/>
      <c r="G2" s="79"/>
      <c r="H2" s="79"/>
      <c r="I2" s="79"/>
      <c r="J2" s="79"/>
      <c r="K2" s="79"/>
      <c r="L2" s="79"/>
      <c r="M2" s="79"/>
      <c r="N2" s="79"/>
      <c r="O2" s="79"/>
      <c r="P2" s="79"/>
      <c r="Q2" s="79"/>
      <c r="R2" s="79"/>
    </row>
    <row r="3" spans="1:22" ht="18.75" x14ac:dyDescent="0.3">
      <c r="A3" s="83"/>
      <c r="B3" s="2" t="s">
        <v>108</v>
      </c>
      <c r="C3" s="2"/>
      <c r="D3" s="83"/>
      <c r="E3" s="83"/>
      <c r="F3" s="83"/>
      <c r="G3" s="79"/>
      <c r="H3" s="79"/>
      <c r="I3" s="79"/>
      <c r="J3" s="79"/>
      <c r="K3" s="79"/>
      <c r="L3" s="79"/>
      <c r="M3" s="79"/>
      <c r="N3" s="79"/>
      <c r="O3" s="79"/>
      <c r="P3" s="79"/>
      <c r="Q3" s="79"/>
      <c r="R3" s="79"/>
    </row>
    <row r="4" spans="1:22" x14ac:dyDescent="0.25">
      <c r="A4" s="83"/>
      <c r="B4" s="3" t="s">
        <v>109</v>
      </c>
      <c r="C4" s="3"/>
      <c r="D4" s="83"/>
      <c r="E4" s="83"/>
      <c r="F4" s="83"/>
      <c r="G4" s="79"/>
      <c r="H4" s="79"/>
      <c r="I4" s="79"/>
      <c r="J4" s="79"/>
      <c r="K4" s="79"/>
      <c r="L4" s="79"/>
      <c r="M4" s="79"/>
      <c r="N4" s="79"/>
      <c r="O4" s="79"/>
      <c r="P4" s="79"/>
      <c r="Q4" s="79"/>
      <c r="R4" s="79"/>
    </row>
    <row r="5" spans="1:22" x14ac:dyDescent="0.25">
      <c r="A5" s="83"/>
      <c r="B5" s="3"/>
      <c r="C5" s="3"/>
      <c r="D5" s="83"/>
      <c r="E5" s="83"/>
      <c r="F5" s="83"/>
      <c r="G5" s="79"/>
      <c r="H5" s="79"/>
      <c r="I5" s="79"/>
      <c r="J5" s="79"/>
      <c r="K5" s="79"/>
      <c r="L5" s="79"/>
      <c r="M5" s="79"/>
      <c r="N5" s="79"/>
      <c r="O5" s="79"/>
      <c r="P5" s="79"/>
      <c r="Q5" s="79"/>
      <c r="R5" s="79"/>
    </row>
    <row r="6" spans="1:22" x14ac:dyDescent="0.25">
      <c r="A6" s="79"/>
      <c r="B6" s="79"/>
      <c r="C6" s="79"/>
      <c r="D6" s="79"/>
      <c r="E6" s="79"/>
      <c r="F6" s="79"/>
      <c r="G6" s="79"/>
      <c r="H6" s="79"/>
      <c r="I6" s="79"/>
      <c r="J6" s="79"/>
      <c r="K6" s="79"/>
      <c r="L6" s="79"/>
      <c r="M6" s="79"/>
      <c r="N6" s="79"/>
      <c r="O6" s="79"/>
      <c r="P6" s="79"/>
      <c r="Q6" s="79"/>
      <c r="R6" s="79"/>
    </row>
    <row r="7" spans="1:22" ht="15.75" thickBot="1" x14ac:dyDescent="0.3">
      <c r="A7" s="79"/>
      <c r="B7" s="79"/>
      <c r="C7" s="79"/>
      <c r="D7" s="79"/>
      <c r="E7" s="79"/>
      <c r="F7" s="79"/>
      <c r="G7" s="79"/>
      <c r="H7" s="79"/>
      <c r="I7" s="79"/>
      <c r="J7" s="79"/>
      <c r="K7" s="79"/>
      <c r="L7" s="79"/>
      <c r="M7" s="79"/>
      <c r="N7" s="79"/>
      <c r="O7" s="79"/>
      <c r="P7" s="79"/>
      <c r="Q7" s="79"/>
      <c r="R7" s="79"/>
    </row>
    <row r="8" spans="1:22" ht="15.75" thickBot="1" x14ac:dyDescent="0.3">
      <c r="A8" s="79"/>
      <c r="B8" s="6"/>
      <c r="C8" s="6"/>
      <c r="D8" s="7"/>
      <c r="E8" s="67"/>
      <c r="F8" s="68">
        <v>2025</v>
      </c>
      <c r="G8" s="68"/>
      <c r="H8" s="69"/>
      <c r="I8" s="68">
        <v>2026</v>
      </c>
      <c r="J8" s="68"/>
      <c r="K8" s="69"/>
      <c r="L8" s="68">
        <v>2027</v>
      </c>
      <c r="M8" s="68"/>
      <c r="N8" s="69"/>
      <c r="O8" s="68">
        <v>2028</v>
      </c>
      <c r="P8" s="70"/>
      <c r="Q8" s="69"/>
      <c r="R8" s="68">
        <v>2029</v>
      </c>
      <c r="S8" s="70"/>
      <c r="T8" s="69"/>
      <c r="U8" s="68">
        <v>2030</v>
      </c>
      <c r="V8" s="70"/>
    </row>
    <row r="9" spans="1:22" ht="15.75" thickBot="1" x14ac:dyDescent="0.3">
      <c r="A9" s="79"/>
      <c r="B9" s="6"/>
      <c r="C9" s="6"/>
      <c r="D9" s="7"/>
      <c r="E9" s="32" t="s">
        <v>7</v>
      </c>
      <c r="F9" s="33" t="s">
        <v>8</v>
      </c>
      <c r="G9" s="34" t="s">
        <v>9</v>
      </c>
      <c r="H9" s="16" t="s">
        <v>7</v>
      </c>
      <c r="I9" s="17" t="s">
        <v>8</v>
      </c>
      <c r="J9" s="19" t="s">
        <v>9</v>
      </c>
      <c r="K9" s="18" t="s">
        <v>7</v>
      </c>
      <c r="L9" s="17" t="s">
        <v>8</v>
      </c>
      <c r="M9" s="18" t="s">
        <v>9</v>
      </c>
      <c r="N9" s="16" t="s">
        <v>7</v>
      </c>
      <c r="O9" s="17" t="s">
        <v>8</v>
      </c>
      <c r="P9" s="19" t="s">
        <v>9</v>
      </c>
      <c r="Q9" s="16" t="s">
        <v>7</v>
      </c>
      <c r="R9" s="17" t="s">
        <v>8</v>
      </c>
      <c r="S9" s="19" t="s">
        <v>9</v>
      </c>
      <c r="T9" s="16" t="s">
        <v>7</v>
      </c>
      <c r="U9" s="17" t="s">
        <v>8</v>
      </c>
      <c r="V9" s="19" t="s">
        <v>9</v>
      </c>
    </row>
    <row r="10" spans="1:22" x14ac:dyDescent="0.25">
      <c r="A10" s="79"/>
      <c r="B10" s="141" t="s">
        <v>110</v>
      </c>
      <c r="C10" s="36" t="s">
        <v>10</v>
      </c>
      <c r="D10" s="24" t="s">
        <v>11</v>
      </c>
      <c r="E10" s="22"/>
      <c r="F10" s="23">
        <v>39</v>
      </c>
      <c r="G10" s="24"/>
      <c r="H10" s="22">
        <v>27</v>
      </c>
      <c r="I10" s="23">
        <v>33</v>
      </c>
      <c r="J10" s="24">
        <v>45</v>
      </c>
      <c r="K10" s="22">
        <v>24</v>
      </c>
      <c r="L10" s="23">
        <v>30</v>
      </c>
      <c r="M10" s="24">
        <v>40</v>
      </c>
      <c r="N10" s="22">
        <v>20</v>
      </c>
      <c r="O10" s="23">
        <v>27</v>
      </c>
      <c r="P10" s="24">
        <v>37</v>
      </c>
      <c r="Q10" s="22">
        <v>19</v>
      </c>
      <c r="R10" s="23">
        <v>25</v>
      </c>
      <c r="S10" s="24">
        <v>35</v>
      </c>
      <c r="T10" s="22">
        <v>18</v>
      </c>
      <c r="U10" s="23">
        <v>25</v>
      </c>
      <c r="V10" s="24">
        <v>35</v>
      </c>
    </row>
    <row r="11" spans="1:22" x14ac:dyDescent="0.25">
      <c r="A11" s="79"/>
      <c r="B11" s="142"/>
      <c r="C11" s="35" t="s">
        <v>12</v>
      </c>
      <c r="D11" s="20" t="s">
        <v>13</v>
      </c>
      <c r="E11" s="25"/>
      <c r="F11" s="60">
        <v>105</v>
      </c>
      <c r="G11" s="20"/>
      <c r="H11" s="25">
        <v>60</v>
      </c>
      <c r="I11" s="60">
        <v>100</v>
      </c>
      <c r="J11" s="20">
        <v>140</v>
      </c>
      <c r="K11" s="25">
        <v>60</v>
      </c>
      <c r="L11" s="60">
        <v>100</v>
      </c>
      <c r="M11" s="20">
        <v>140</v>
      </c>
      <c r="N11" s="25">
        <v>60</v>
      </c>
      <c r="O11" s="60">
        <v>100</v>
      </c>
      <c r="P11" s="61">
        <v>140</v>
      </c>
      <c r="Q11" s="25">
        <v>60</v>
      </c>
      <c r="R11" s="60">
        <v>100</v>
      </c>
      <c r="S11" s="61">
        <v>140</v>
      </c>
      <c r="T11" s="62">
        <v>60</v>
      </c>
      <c r="U11" s="60">
        <v>100</v>
      </c>
      <c r="V11" s="61">
        <v>140</v>
      </c>
    </row>
    <row r="12" spans="1:22" x14ac:dyDescent="0.25">
      <c r="A12" s="79"/>
      <c r="B12" s="142"/>
      <c r="C12" s="35" t="s">
        <v>14</v>
      </c>
      <c r="D12" s="20" t="s">
        <v>15</v>
      </c>
      <c r="E12" s="25"/>
      <c r="F12" s="60">
        <v>75</v>
      </c>
      <c r="G12" s="20"/>
      <c r="H12" s="25">
        <v>70</v>
      </c>
      <c r="I12" s="60">
        <v>85</v>
      </c>
      <c r="J12" s="20">
        <v>120</v>
      </c>
      <c r="K12" s="25">
        <v>70</v>
      </c>
      <c r="L12" s="60">
        <v>95</v>
      </c>
      <c r="M12" s="20">
        <v>140</v>
      </c>
      <c r="N12" s="25">
        <v>70</v>
      </c>
      <c r="O12" s="60">
        <v>105</v>
      </c>
      <c r="P12" s="20">
        <v>150</v>
      </c>
      <c r="Q12" s="25">
        <v>75</v>
      </c>
      <c r="R12" s="60">
        <v>115</v>
      </c>
      <c r="S12" s="20">
        <v>160</v>
      </c>
      <c r="T12" s="25">
        <v>80</v>
      </c>
      <c r="U12" s="60">
        <v>125</v>
      </c>
      <c r="V12" s="20">
        <v>170</v>
      </c>
    </row>
    <row r="13" spans="1:22" ht="15.75" thickBot="1" x14ac:dyDescent="0.3">
      <c r="A13" s="79"/>
      <c r="B13" s="143"/>
      <c r="C13" s="37" t="s">
        <v>73</v>
      </c>
      <c r="D13" s="19" t="s">
        <v>15</v>
      </c>
      <c r="E13" s="26"/>
      <c r="F13" s="38">
        <v>81</v>
      </c>
      <c r="G13" s="27"/>
      <c r="H13" s="26">
        <v>75</v>
      </c>
      <c r="I13" s="38">
        <v>87</v>
      </c>
      <c r="J13" s="27">
        <v>111</v>
      </c>
      <c r="K13" s="26">
        <v>81</v>
      </c>
      <c r="L13" s="38">
        <v>105</v>
      </c>
      <c r="M13" s="27">
        <v>126</v>
      </c>
      <c r="N13" s="26">
        <v>93</v>
      </c>
      <c r="O13" s="38">
        <v>117</v>
      </c>
      <c r="P13" s="27">
        <v>140</v>
      </c>
      <c r="Q13" s="26">
        <v>105</v>
      </c>
      <c r="R13" s="38">
        <v>129</v>
      </c>
      <c r="S13" s="27">
        <v>153</v>
      </c>
      <c r="T13" s="26">
        <v>117</v>
      </c>
      <c r="U13" s="38">
        <v>140</v>
      </c>
      <c r="V13" s="27">
        <v>171</v>
      </c>
    </row>
    <row r="14" spans="1:22" x14ac:dyDescent="0.25">
      <c r="A14" s="79"/>
      <c r="B14" s="8"/>
      <c r="C14" s="8"/>
      <c r="D14" s="8"/>
      <c r="E14" s="84"/>
      <c r="F14" s="84"/>
      <c r="G14" s="84"/>
      <c r="H14" s="84"/>
      <c r="I14" s="84"/>
      <c r="J14" s="84"/>
      <c r="K14" s="85"/>
      <c r="L14" s="85"/>
      <c r="M14" s="85"/>
      <c r="N14" s="85"/>
      <c r="O14" s="85"/>
      <c r="P14" s="85"/>
      <c r="Q14" s="79"/>
      <c r="R14" s="79"/>
    </row>
    <row r="15" spans="1:22" x14ac:dyDescent="0.25">
      <c r="A15" s="79"/>
      <c r="B15" s="8"/>
      <c r="C15" s="8"/>
      <c r="D15" s="8"/>
      <c r="E15" s="84"/>
      <c r="F15" s="84"/>
      <c r="G15" s="84"/>
      <c r="H15" s="84"/>
      <c r="I15" s="84"/>
      <c r="J15" s="84"/>
      <c r="K15" s="85"/>
      <c r="L15" s="85"/>
      <c r="M15" s="85"/>
      <c r="N15" s="85"/>
      <c r="O15" s="85"/>
      <c r="P15" s="85"/>
      <c r="Q15" s="79"/>
      <c r="R15" s="79"/>
    </row>
    <row r="16" spans="1:22" ht="15.75" x14ac:dyDescent="0.25">
      <c r="A16" s="79"/>
      <c r="B16" s="8"/>
      <c r="C16" s="35">
        <v>8.14</v>
      </c>
      <c r="D16" s="21" t="s">
        <v>63</v>
      </c>
      <c r="E16" s="79"/>
      <c r="F16" s="79"/>
      <c r="G16" s="79"/>
      <c r="H16" s="79"/>
      <c r="I16" s="9"/>
      <c r="J16" s="79"/>
      <c r="K16" s="79"/>
      <c r="L16" s="79"/>
      <c r="M16" s="79"/>
      <c r="N16" s="79"/>
      <c r="O16" s="9"/>
      <c r="P16" s="84"/>
      <c r="Q16" s="79"/>
      <c r="R16" s="79"/>
    </row>
    <row r="17" spans="2:17" x14ac:dyDescent="0.25">
      <c r="B17" s="79"/>
      <c r="C17" s="119">
        <v>1.1499999999999999</v>
      </c>
      <c r="D17" s="21" t="s">
        <v>16</v>
      </c>
      <c r="E17" s="79"/>
      <c r="F17" s="79"/>
      <c r="G17" s="79"/>
      <c r="H17" s="79"/>
      <c r="I17" s="79"/>
      <c r="J17" s="79"/>
      <c r="K17" s="79"/>
      <c r="L17" s="79"/>
      <c r="M17" s="79"/>
      <c r="N17" s="79"/>
      <c r="O17" s="79"/>
      <c r="P17" s="79"/>
    </row>
    <row r="18" spans="2:17" x14ac:dyDescent="0.25">
      <c r="C18" s="4">
        <v>0.85</v>
      </c>
      <c r="D18" s="120" t="s">
        <v>111</v>
      </c>
    </row>
    <row r="26" spans="2:17" x14ac:dyDescent="0.25">
      <c r="F26" s="118"/>
      <c r="G26" s="118"/>
      <c r="H26" s="118"/>
      <c r="I26" s="118"/>
      <c r="J26" s="118"/>
      <c r="K26" s="118"/>
      <c r="L26" s="118"/>
      <c r="M26" s="118"/>
      <c r="N26" s="118"/>
      <c r="O26" s="118"/>
      <c r="P26" s="118"/>
      <c r="Q26" s="118"/>
    </row>
    <row r="27" spans="2:17" x14ac:dyDescent="0.25">
      <c r="F27" s="118"/>
      <c r="G27" s="118"/>
      <c r="H27" s="118"/>
      <c r="I27" s="118"/>
      <c r="J27" s="118"/>
      <c r="K27" s="118"/>
      <c r="L27" s="118"/>
      <c r="M27" s="118"/>
      <c r="N27" s="118"/>
      <c r="O27" s="118"/>
      <c r="P27" s="118"/>
      <c r="Q27" s="118"/>
    </row>
    <row r="28" spans="2:17" x14ac:dyDescent="0.25">
      <c r="F28" s="118"/>
      <c r="G28" s="118"/>
      <c r="H28" s="118"/>
      <c r="I28" s="118"/>
      <c r="J28" s="118"/>
      <c r="K28" s="118"/>
      <c r="L28" s="118"/>
      <c r="M28" s="118"/>
      <c r="N28" s="118"/>
      <c r="O28" s="118"/>
      <c r="P28" s="118"/>
      <c r="Q28" s="118"/>
    </row>
    <row r="29" spans="2:17" x14ac:dyDescent="0.25">
      <c r="F29" s="118"/>
      <c r="G29" s="117"/>
      <c r="H29"/>
      <c r="I29" s="117"/>
      <c r="J29" s="117"/>
      <c r="K29" s="117"/>
      <c r="L29" s="117"/>
      <c r="M29" s="117"/>
      <c r="N29" s="117"/>
      <c r="O29" s="117"/>
      <c r="P29" s="117"/>
      <c r="Q29" s="117"/>
    </row>
    <row r="30" spans="2:17" x14ac:dyDescent="0.25">
      <c r="F30" s="118"/>
      <c r="G30" s="115"/>
      <c r="H30"/>
      <c r="I30" s="116"/>
      <c r="J30" s="116"/>
      <c r="K30"/>
      <c r="L30"/>
      <c r="M30"/>
      <c r="N30"/>
      <c r="O30"/>
      <c r="P30"/>
      <c r="Q30"/>
    </row>
    <row r="31" spans="2:17" x14ac:dyDescent="0.25">
      <c r="F31" s="118"/>
      <c r="G31" s="115"/>
      <c r="H31"/>
      <c r="I31" s="116"/>
      <c r="J31" s="116"/>
      <c r="K31"/>
      <c r="L31"/>
      <c r="M31"/>
      <c r="N31"/>
      <c r="O31"/>
      <c r="P31"/>
      <c r="Q31"/>
    </row>
    <row r="32" spans="2:17" x14ac:dyDescent="0.25">
      <c r="F32" s="118"/>
      <c r="G32" s="115"/>
      <c r="H32"/>
      <c r="I32" s="116"/>
      <c r="J32" s="116"/>
      <c r="K32"/>
      <c r="L32"/>
      <c r="M32"/>
      <c r="N32"/>
      <c r="O32"/>
      <c r="P32"/>
      <c r="Q32"/>
    </row>
    <row r="33" spans="6:17" x14ac:dyDescent="0.25">
      <c r="F33" s="118"/>
      <c r="G33" s="115"/>
      <c r="H33"/>
      <c r="I33" s="116"/>
      <c r="J33" s="116"/>
      <c r="K33"/>
      <c r="L33" s="39"/>
      <c r="M33" s="39"/>
      <c r="N33" s="39"/>
      <c r="O33" s="39"/>
      <c r="P33" s="39"/>
      <c r="Q33" s="39"/>
    </row>
    <row r="34" spans="6:17" x14ac:dyDescent="0.25">
      <c r="F34" s="118"/>
      <c r="G34" s="115"/>
      <c r="H34"/>
      <c r="I34" s="116"/>
      <c r="J34" s="116"/>
      <c r="K34"/>
      <c r="L34" s="39"/>
      <c r="M34" s="39"/>
      <c r="N34" s="39"/>
      <c r="O34" s="39"/>
      <c r="P34" s="39"/>
      <c r="Q34" s="39"/>
    </row>
    <row r="35" spans="6:17" x14ac:dyDescent="0.25">
      <c r="F35" s="118"/>
      <c r="G35" s="115"/>
      <c r="H35"/>
      <c r="I35" s="116"/>
      <c r="J35" s="116"/>
      <c r="K35"/>
      <c r="L35" s="39"/>
      <c r="M35" s="39"/>
      <c r="N35" s="39"/>
      <c r="O35" s="39"/>
      <c r="P35" s="39"/>
      <c r="Q35" s="39"/>
    </row>
    <row r="36" spans="6:17" x14ac:dyDescent="0.25">
      <c r="F36" s="118"/>
      <c r="G36" s="115"/>
      <c r="H36"/>
      <c r="I36" s="116"/>
      <c r="J36" s="116"/>
      <c r="K36"/>
      <c r="L36"/>
      <c r="M36"/>
      <c r="N36" s="39"/>
      <c r="O36" s="39"/>
      <c r="P36" s="39"/>
      <c r="Q36" s="39"/>
    </row>
    <row r="37" spans="6:17" x14ac:dyDescent="0.25">
      <c r="G37" s="115"/>
      <c r="H37"/>
      <c r="I37" s="116"/>
      <c r="J37" s="116"/>
      <c r="K37"/>
      <c r="L37"/>
      <c r="M37"/>
      <c r="N37" s="39"/>
      <c r="O37" s="39"/>
      <c r="P37" s="39"/>
      <c r="Q37" s="39"/>
    </row>
    <row r="38" spans="6:17" x14ac:dyDescent="0.25">
      <c r="G38" s="115"/>
      <c r="H38"/>
      <c r="I38" s="116"/>
      <c r="J38" s="116"/>
      <c r="K38"/>
      <c r="L38"/>
      <c r="M38"/>
      <c r="N38" s="39"/>
      <c r="O38" s="39"/>
      <c r="P38" s="39"/>
      <c r="Q38" s="39"/>
    </row>
    <row r="39" spans="6:17" x14ac:dyDescent="0.25">
      <c r="G39" s="115"/>
      <c r="H39"/>
      <c r="I39" s="116"/>
      <c r="J39" s="116"/>
      <c r="K39"/>
      <c r="L39" s="116"/>
      <c r="M39" s="116"/>
      <c r="N39" s="116"/>
      <c r="O39" s="116"/>
      <c r="P39" s="116"/>
      <c r="Q39" s="116"/>
    </row>
    <row r="40" spans="6:17" x14ac:dyDescent="0.25">
      <c r="G40" s="115"/>
      <c r="H40"/>
      <c r="I40" s="116"/>
      <c r="J40" s="116"/>
      <c r="K40"/>
      <c r="L40" s="116"/>
      <c r="M40" s="116"/>
      <c r="N40" s="116"/>
      <c r="O40" s="116"/>
      <c r="P40" s="116"/>
      <c r="Q40" s="116"/>
    </row>
    <row r="41" spans="6:17" x14ac:dyDescent="0.25">
      <c r="G41" s="115"/>
      <c r="H41"/>
      <c r="I41" s="116"/>
      <c r="J41" s="116"/>
      <c r="K41"/>
      <c r="L41" s="116"/>
      <c r="M41" s="116"/>
      <c r="N41" s="116"/>
      <c r="O41" s="116"/>
      <c r="P41" s="116"/>
      <c r="Q41" s="116"/>
    </row>
  </sheetData>
  <mergeCells count="1">
    <mergeCell ref="B10:B13"/>
  </mergeCells>
  <pageMargins left="0.7" right="0.7" top="0.75" bottom="0.75" header="0.3" footer="0.3"/>
  <pageSetup paperSize="9" orientation="portrait" r:id="rId1"/>
  <headerFooter>
    <oddHeader>&amp;L&amp;"Calibri"&amp;10&amp;K000000Åpen informasjon / Public information&amp;1#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76034-A82C-4C55-9FDA-0DA4B2F05D0F}">
  <dimension ref="A1:Z92"/>
  <sheetViews>
    <sheetView zoomScale="85" zoomScaleNormal="85" workbookViewId="0">
      <selection activeCell="P32" sqref="P32"/>
    </sheetView>
  </sheetViews>
  <sheetFormatPr baseColWidth="10" defaultColWidth="10.85546875" defaultRowHeight="15" x14ac:dyDescent="0.25"/>
  <cols>
    <col min="1" max="1" width="10.85546875" style="41"/>
    <col min="2" max="2" width="13.85546875" style="41" customWidth="1"/>
    <col min="3" max="3" width="32.140625" style="41" customWidth="1"/>
    <col min="4" max="10" width="10.85546875" style="41"/>
    <col min="11" max="11" width="0" style="41" hidden="1" customWidth="1"/>
    <col min="12" max="16384" width="10.85546875" style="41"/>
  </cols>
  <sheetData>
    <row r="1" spans="1:26" x14ac:dyDescent="0.25">
      <c r="A1" s="55"/>
      <c r="B1" s="56"/>
      <c r="C1" s="55"/>
      <c r="D1" s="55"/>
      <c r="E1" s="55"/>
      <c r="F1" s="55"/>
      <c r="G1" s="55"/>
      <c r="H1" s="55"/>
    </row>
    <row r="2" spans="1:26" ht="23.25" x14ac:dyDescent="0.35">
      <c r="A2" s="55"/>
      <c r="B2" s="59" t="s">
        <v>38</v>
      </c>
      <c r="C2" s="55"/>
      <c r="D2" s="55"/>
      <c r="E2" s="55"/>
      <c r="F2" s="55"/>
      <c r="G2" s="55"/>
      <c r="H2" s="55"/>
    </row>
    <row r="3" spans="1:26" ht="18.75" x14ac:dyDescent="0.3">
      <c r="A3" s="55"/>
      <c r="B3" s="58" t="s">
        <v>107</v>
      </c>
      <c r="C3" s="55"/>
      <c r="D3" s="55"/>
      <c r="E3" s="55"/>
      <c r="F3" s="55"/>
      <c r="G3" s="55"/>
      <c r="H3" s="55"/>
    </row>
    <row r="4" spans="1:26" x14ac:dyDescent="0.25">
      <c r="A4" s="55"/>
      <c r="B4" s="57" t="s">
        <v>39</v>
      </c>
      <c r="C4" s="56"/>
      <c r="D4" s="55"/>
      <c r="E4" s="55"/>
      <c r="F4" s="55"/>
      <c r="G4" s="55"/>
      <c r="H4" s="55"/>
    </row>
    <row r="5" spans="1:26" x14ac:dyDescent="0.25">
      <c r="A5" s="55"/>
      <c r="B5" s="57"/>
      <c r="C5" s="56"/>
      <c r="D5" s="55"/>
      <c r="E5" s="55"/>
      <c r="F5" s="55"/>
      <c r="G5" s="55"/>
      <c r="H5" s="55"/>
    </row>
    <row r="6" spans="1:26" x14ac:dyDescent="0.25">
      <c r="B6" s="92"/>
    </row>
    <row r="7" spans="1:26" x14ac:dyDescent="0.25">
      <c r="B7" s="92"/>
      <c r="C7" s="92"/>
      <c r="D7" s="92">
        <v>2025</v>
      </c>
      <c r="E7" s="92">
        <v>2026</v>
      </c>
      <c r="F7" s="92">
        <v>2027</v>
      </c>
      <c r="G7" s="92">
        <v>2028</v>
      </c>
      <c r="H7" s="92">
        <v>2029</v>
      </c>
      <c r="I7" s="92">
        <v>2030</v>
      </c>
      <c r="P7" s="114" t="s">
        <v>81</v>
      </c>
      <c r="Q7" s="114"/>
      <c r="R7" s="114"/>
      <c r="S7" s="114"/>
      <c r="T7" s="114"/>
    </row>
    <row r="8" spans="1:26" ht="18.75" x14ac:dyDescent="0.3">
      <c r="B8" s="93" t="s">
        <v>71</v>
      </c>
      <c r="C8" s="41" t="s">
        <v>75</v>
      </c>
      <c r="D8" s="46">
        <v>2734.1041110000001</v>
      </c>
      <c r="E8" s="46">
        <v>2733.5453750000001</v>
      </c>
      <c r="F8" s="46">
        <v>2733.63</v>
      </c>
      <c r="G8" s="46">
        <v>2706.27</v>
      </c>
      <c r="H8" s="46">
        <v>2727.32</v>
      </c>
      <c r="I8" s="46">
        <v>2753.78</v>
      </c>
      <c r="P8" s="41" t="s">
        <v>65</v>
      </c>
    </row>
    <row r="9" spans="1:26" ht="18.75" x14ac:dyDescent="0.3">
      <c r="B9" s="93"/>
      <c r="C9" s="41" t="s">
        <v>118</v>
      </c>
      <c r="D9" s="46">
        <v>34</v>
      </c>
      <c r="E9" s="46">
        <v>60</v>
      </c>
      <c r="F9" s="46">
        <v>92</v>
      </c>
      <c r="G9" s="46">
        <v>128</v>
      </c>
      <c r="H9" s="46">
        <v>146</v>
      </c>
      <c r="I9" s="46">
        <v>152</v>
      </c>
      <c r="P9" s="41" t="s">
        <v>59</v>
      </c>
    </row>
    <row r="10" spans="1:26" ht="18.75" x14ac:dyDescent="0.3">
      <c r="B10" s="93"/>
      <c r="C10" s="41" t="s">
        <v>119</v>
      </c>
      <c r="D10" s="46">
        <v>10.191833208368701</v>
      </c>
      <c r="E10" s="46">
        <v>23.177533709974945</v>
      </c>
      <c r="F10" s="46">
        <v>41.054407447019678</v>
      </c>
      <c r="G10" s="46">
        <v>63.092246310645031</v>
      </c>
      <c r="H10" s="46">
        <v>90.28394678230589</v>
      </c>
      <c r="I10" s="46">
        <v>163.42413460781532</v>
      </c>
      <c r="P10" s="41" t="s">
        <v>70</v>
      </c>
      <c r="V10" s="113"/>
      <c r="W10" s="113"/>
      <c r="X10" s="113"/>
      <c r="Y10" s="113"/>
      <c r="Z10" s="113"/>
    </row>
    <row r="11" spans="1:26" ht="18.75" x14ac:dyDescent="0.3">
      <c r="B11" s="93"/>
      <c r="C11" s="41" t="s">
        <v>104</v>
      </c>
      <c r="D11" s="46">
        <v>67.643000000000001</v>
      </c>
      <c r="E11" s="46">
        <v>71.64276000000001</v>
      </c>
      <c r="F11" s="46">
        <v>78.777184849999998</v>
      </c>
      <c r="G11" s="46">
        <v>92.714686784999941</v>
      </c>
      <c r="H11" s="46">
        <v>110.33047727414996</v>
      </c>
      <c r="I11" s="46">
        <v>120.48403348272242</v>
      </c>
      <c r="P11" s="41" t="s">
        <v>58</v>
      </c>
      <c r="V11" s="113"/>
      <c r="W11" s="113"/>
      <c r="X11" s="113"/>
      <c r="Y11" s="113"/>
      <c r="Z11" s="113"/>
    </row>
    <row r="12" spans="1:26" ht="18.75" x14ac:dyDescent="0.3">
      <c r="B12" s="93"/>
      <c r="C12" s="41" t="s">
        <v>57</v>
      </c>
      <c r="D12" s="46">
        <v>3</v>
      </c>
      <c r="E12" s="46">
        <v>6</v>
      </c>
      <c r="F12" s="46">
        <v>10</v>
      </c>
      <c r="G12" s="46">
        <v>25</v>
      </c>
      <c r="H12" s="46">
        <v>47</v>
      </c>
      <c r="I12" s="46">
        <v>80</v>
      </c>
      <c r="P12" s="41" t="s">
        <v>20</v>
      </c>
    </row>
    <row r="13" spans="1:26" ht="18.75" x14ac:dyDescent="0.3">
      <c r="B13" s="93"/>
      <c r="C13" s="92" t="s">
        <v>120</v>
      </c>
      <c r="D13" s="94">
        <v>2850</v>
      </c>
      <c r="E13" s="94">
        <v>2890</v>
      </c>
      <c r="F13" s="94">
        <v>2950</v>
      </c>
      <c r="G13" s="94">
        <v>3010</v>
      </c>
      <c r="H13" s="94">
        <v>3120</v>
      </c>
      <c r="I13" s="94">
        <v>3269.6881680905376</v>
      </c>
      <c r="J13" s="46"/>
      <c r="K13" s="113"/>
      <c r="P13" s="41" t="s">
        <v>67</v>
      </c>
    </row>
    <row r="14" spans="1:26" ht="18.75" x14ac:dyDescent="0.3">
      <c r="B14" s="93"/>
      <c r="D14" s="46"/>
      <c r="E14" s="46"/>
      <c r="F14" s="46"/>
      <c r="G14" s="46"/>
      <c r="H14" s="46"/>
      <c r="I14" s="46"/>
      <c r="P14" s="41" t="s">
        <v>74</v>
      </c>
    </row>
    <row r="15" spans="1:26" ht="18.75" x14ac:dyDescent="0.3">
      <c r="B15" s="93"/>
      <c r="D15" s="46"/>
      <c r="E15" s="46"/>
      <c r="F15" s="46"/>
      <c r="G15" s="46"/>
      <c r="H15" s="46"/>
      <c r="I15" s="46"/>
      <c r="P15" s="41" t="s">
        <v>69</v>
      </c>
    </row>
    <row r="16" spans="1:26" ht="18.75" x14ac:dyDescent="0.3">
      <c r="B16" s="93"/>
      <c r="C16" s="41" t="s">
        <v>49</v>
      </c>
      <c r="D16" s="46">
        <v>514.41073913989999</v>
      </c>
      <c r="E16" s="46">
        <v>515.79276269690001</v>
      </c>
      <c r="F16" s="46">
        <v>518.03361022750005</v>
      </c>
      <c r="G16" s="46">
        <v>520.62234247290007</v>
      </c>
      <c r="H16" s="46">
        <v>524.91272959970001</v>
      </c>
      <c r="I16" s="46">
        <v>525.7249156698</v>
      </c>
      <c r="P16" s="41" t="s">
        <v>24</v>
      </c>
    </row>
    <row r="17" spans="2:16" ht="18.75" x14ac:dyDescent="0.3">
      <c r="B17" s="93"/>
      <c r="C17" s="41" t="s">
        <v>76</v>
      </c>
      <c r="D17" s="46">
        <v>503.83373308599869</v>
      </c>
      <c r="E17" s="46">
        <v>521.95925265208598</v>
      </c>
      <c r="F17" s="46">
        <v>540.76804193064936</v>
      </c>
      <c r="G17" s="46">
        <v>580.56963901690369</v>
      </c>
      <c r="H17" s="46">
        <v>614.2506714063237</v>
      </c>
      <c r="I17" s="46">
        <v>662.01042967500007</v>
      </c>
      <c r="J17" s="46"/>
      <c r="P17" s="41" t="s">
        <v>40</v>
      </c>
    </row>
    <row r="18" spans="2:16" ht="18.75" x14ac:dyDescent="0.3">
      <c r="B18" s="93"/>
      <c r="C18" s="41" t="s">
        <v>77</v>
      </c>
      <c r="D18" s="46">
        <v>165.32945945039998</v>
      </c>
      <c r="E18" s="46">
        <v>183.1822427013</v>
      </c>
      <c r="F18" s="46">
        <v>199.06153233659998</v>
      </c>
      <c r="G18" s="46">
        <v>228.69300281299999</v>
      </c>
      <c r="H18" s="46">
        <v>259.45333586589999</v>
      </c>
      <c r="I18" s="46">
        <v>296.62175606059992</v>
      </c>
      <c r="J18" s="46"/>
      <c r="P18" s="41" t="s">
        <v>25</v>
      </c>
    </row>
    <row r="19" spans="2:16" ht="18.75" x14ac:dyDescent="0.3">
      <c r="B19" s="93"/>
      <c r="C19" s="41" t="s">
        <v>51</v>
      </c>
      <c r="D19" s="46">
        <v>411.14850033287411</v>
      </c>
      <c r="E19" s="46">
        <v>462.8988569052803</v>
      </c>
      <c r="F19" s="46">
        <v>513.33070732702765</v>
      </c>
      <c r="G19" s="46">
        <v>577.51594980696825</v>
      </c>
      <c r="H19" s="46">
        <v>635.27808914964339</v>
      </c>
      <c r="I19" s="46">
        <v>713.60824752393341</v>
      </c>
      <c r="J19" s="46"/>
      <c r="P19" s="41" t="s">
        <v>105</v>
      </c>
    </row>
    <row r="20" spans="2:16" ht="18.75" x14ac:dyDescent="0.3">
      <c r="B20" s="93"/>
      <c r="C20" s="41" t="s">
        <v>52</v>
      </c>
      <c r="D20" s="46">
        <v>515</v>
      </c>
      <c r="E20" s="46">
        <v>540</v>
      </c>
      <c r="F20" s="46">
        <v>577</v>
      </c>
      <c r="G20" s="46">
        <v>555</v>
      </c>
      <c r="H20" s="46">
        <v>547</v>
      </c>
      <c r="I20" s="46">
        <v>535</v>
      </c>
      <c r="P20" s="41" t="s">
        <v>114</v>
      </c>
    </row>
    <row r="21" spans="2:16" ht="18.75" x14ac:dyDescent="0.3">
      <c r="B21" s="93"/>
      <c r="C21" s="41" t="s">
        <v>78</v>
      </c>
      <c r="D21" s="46">
        <v>418.63505416659996</v>
      </c>
      <c r="E21" s="46">
        <v>459.25064073360005</v>
      </c>
      <c r="F21" s="46">
        <v>461.44637603069998</v>
      </c>
      <c r="G21" s="46">
        <v>488.69928645959999</v>
      </c>
      <c r="H21" s="46">
        <v>436.91112181569997</v>
      </c>
      <c r="I21" s="46">
        <v>433.95888763949995</v>
      </c>
      <c r="P21" s="41" t="s">
        <v>19</v>
      </c>
    </row>
    <row r="22" spans="2:16" ht="18.75" x14ac:dyDescent="0.3">
      <c r="B22" s="93"/>
      <c r="C22" s="41" t="s">
        <v>79</v>
      </c>
      <c r="D22" s="46">
        <v>250.64181950670002</v>
      </c>
      <c r="E22" s="46">
        <v>146.62718591390001</v>
      </c>
      <c r="F22" s="46">
        <v>83.834751444399998</v>
      </c>
      <c r="G22" s="46">
        <v>60.143016460199995</v>
      </c>
      <c r="H22" s="46">
        <v>45.362106365999999</v>
      </c>
      <c r="I22" s="46">
        <v>38.396370451999999</v>
      </c>
      <c r="P22" s="41" t="s">
        <v>106</v>
      </c>
    </row>
    <row r="23" spans="2:16" ht="18.75" x14ac:dyDescent="0.3">
      <c r="B23" s="93"/>
      <c r="C23" s="41" t="s">
        <v>80</v>
      </c>
      <c r="D23" s="46">
        <v>238.93060912209998</v>
      </c>
      <c r="E23" s="46">
        <v>240.94727425450003</v>
      </c>
      <c r="F23" s="46">
        <v>242.53884936700001</v>
      </c>
      <c r="G23" s="46">
        <v>240.57817345390001</v>
      </c>
      <c r="H23" s="46">
        <v>244.89410192010001</v>
      </c>
      <c r="I23" s="46">
        <v>255.39263655589997</v>
      </c>
      <c r="P23" s="41" t="s">
        <v>68</v>
      </c>
    </row>
    <row r="24" spans="2:16" ht="18.75" x14ac:dyDescent="0.3">
      <c r="B24" s="93"/>
      <c r="C24" s="92" t="s">
        <v>54</v>
      </c>
      <c r="D24" s="94">
        <v>3017.6365960131998</v>
      </c>
      <c r="E24" s="94">
        <v>3070.3042011114999</v>
      </c>
      <c r="F24" s="94">
        <v>3135.7467913715996</v>
      </c>
      <c r="G24" s="94">
        <v>3251.6161414061003</v>
      </c>
      <c r="H24" s="100">
        <v>3308.2254741680008</v>
      </c>
      <c r="I24" s="94">
        <v>3460.4017087640004</v>
      </c>
      <c r="J24" s="46"/>
      <c r="K24" s="46"/>
      <c r="P24" s="41" t="s">
        <v>56</v>
      </c>
    </row>
    <row r="25" spans="2:16" ht="18.75" x14ac:dyDescent="0.3">
      <c r="B25" s="93"/>
      <c r="D25" s="46"/>
      <c r="E25" s="46"/>
      <c r="F25" s="46"/>
      <c r="G25" s="46"/>
      <c r="H25" s="46"/>
      <c r="I25" s="46"/>
      <c r="P25" s="41" t="s">
        <v>66</v>
      </c>
    </row>
    <row r="26" spans="2:16" ht="18.75" x14ac:dyDescent="0.3">
      <c r="B26" s="93"/>
      <c r="C26" s="96" t="s">
        <v>55</v>
      </c>
      <c r="D26" s="97">
        <f>+D24-D13</f>
        <v>167.63659601319978</v>
      </c>
      <c r="E26" s="97">
        <f t="shared" ref="E26:I26" si="0">+E24-E13</f>
        <v>180.30420111149988</v>
      </c>
      <c r="F26" s="97">
        <f t="shared" si="0"/>
        <v>185.74679137159956</v>
      </c>
      <c r="G26" s="97">
        <f t="shared" si="0"/>
        <v>241.61614140610027</v>
      </c>
      <c r="H26" s="97">
        <f t="shared" si="0"/>
        <v>188.2254741680008</v>
      </c>
      <c r="I26" s="97">
        <f t="shared" si="0"/>
        <v>190.71354067346283</v>
      </c>
      <c r="P26" s="41" t="s">
        <v>23</v>
      </c>
    </row>
    <row r="27" spans="2:16" ht="18.75" x14ac:dyDescent="0.3">
      <c r="B27" s="95"/>
      <c r="C27" s="42"/>
      <c r="D27" s="42"/>
      <c r="E27" s="42"/>
      <c r="F27" s="42"/>
      <c r="G27" s="42"/>
      <c r="H27" s="42"/>
      <c r="I27" s="42"/>
      <c r="P27" s="41" t="s">
        <v>64</v>
      </c>
    </row>
    <row r="29" spans="2:16" ht="18.75" x14ac:dyDescent="0.3">
      <c r="B29" s="47" t="s">
        <v>23</v>
      </c>
      <c r="C29" s="92"/>
      <c r="D29" s="92">
        <v>2025</v>
      </c>
      <c r="E29" s="92">
        <v>2026</v>
      </c>
      <c r="F29" s="92">
        <v>2027</v>
      </c>
      <c r="G29" s="92">
        <v>2028</v>
      </c>
      <c r="H29" s="92">
        <v>2029</v>
      </c>
      <c r="I29" s="92">
        <v>2030</v>
      </c>
    </row>
    <row r="30" spans="2:16" x14ac:dyDescent="0.25">
      <c r="C30" s="41" t="s">
        <v>75</v>
      </c>
      <c r="D30" s="46">
        <v>459.80441000000002</v>
      </c>
      <c r="E30" s="46">
        <v>456.37070999999997</v>
      </c>
      <c r="F30" s="46">
        <v>448.80193000000003</v>
      </c>
      <c r="G30" s="46">
        <v>436.2878</v>
      </c>
      <c r="H30" s="46">
        <v>430.49590000000001</v>
      </c>
      <c r="I30" s="46">
        <v>442.41178000000002</v>
      </c>
    </row>
    <row r="31" spans="2:16" x14ac:dyDescent="0.25">
      <c r="B31" s="92"/>
      <c r="C31" s="41" t="s">
        <v>122</v>
      </c>
      <c r="D31" s="46">
        <v>34.899998799999999</v>
      </c>
      <c r="E31" s="46">
        <v>41.400000800000001</v>
      </c>
      <c r="F31" s="46">
        <v>52.699995999999999</v>
      </c>
      <c r="G31" s="46">
        <v>66.200001599999993</v>
      </c>
      <c r="H31" s="46">
        <v>77.7</v>
      </c>
      <c r="I31" s="46">
        <v>71.8</v>
      </c>
    </row>
    <row r="32" spans="2:16" ht="18.75" x14ac:dyDescent="0.3">
      <c r="B32" s="93"/>
      <c r="C32" s="41" t="s">
        <v>123</v>
      </c>
      <c r="D32" s="46">
        <v>14.86407634</v>
      </c>
      <c r="E32" s="46">
        <v>17.082895600000001</v>
      </c>
      <c r="F32" s="46">
        <v>20.129181800000001</v>
      </c>
      <c r="G32" s="46">
        <v>23.8902435</v>
      </c>
      <c r="H32" s="46">
        <v>28.557804399999998</v>
      </c>
      <c r="I32" s="46">
        <v>41.116140700000003</v>
      </c>
    </row>
    <row r="33" spans="2:19" ht="18.75" x14ac:dyDescent="0.3">
      <c r="B33" s="93"/>
      <c r="C33" s="41" t="s">
        <v>104</v>
      </c>
      <c r="D33" s="46">
        <v>11.8903003</v>
      </c>
      <c r="E33" s="46">
        <v>12.533010900000001</v>
      </c>
      <c r="F33" s="46">
        <v>13.738572</v>
      </c>
      <c r="G33" s="46">
        <v>16.112089999999998</v>
      </c>
      <c r="H33" s="46">
        <v>19.118404000000002</v>
      </c>
      <c r="I33" s="46">
        <v>20.8455075</v>
      </c>
      <c r="N33" s="46"/>
      <c r="O33" s="46"/>
      <c r="P33" s="46"/>
      <c r="Q33" s="46"/>
      <c r="R33" s="46"/>
      <c r="S33" s="46"/>
    </row>
    <row r="34" spans="2:19" x14ac:dyDescent="0.25">
      <c r="C34" s="41" t="s">
        <v>57</v>
      </c>
      <c r="D34" s="46">
        <v>0.75</v>
      </c>
      <c r="E34" s="46">
        <v>1.02</v>
      </c>
      <c r="F34" s="46">
        <v>1.7</v>
      </c>
      <c r="G34" s="46">
        <v>3.75</v>
      </c>
      <c r="H34" s="46">
        <v>7.52</v>
      </c>
      <c r="I34" s="46">
        <v>11.2</v>
      </c>
    </row>
    <row r="35" spans="2:19" x14ac:dyDescent="0.25">
      <c r="B35" s="92"/>
      <c r="C35" s="92" t="s">
        <v>47</v>
      </c>
      <c r="D35" s="94">
        <f>SUM(D30:D34)</f>
        <v>522.20878544000004</v>
      </c>
      <c r="E35" s="94">
        <f t="shared" ref="E35:I35" si="1">SUM(E30:E34)</f>
        <v>528.40661729999999</v>
      </c>
      <c r="F35" s="94">
        <f t="shared" si="1"/>
        <v>537.06967980000002</v>
      </c>
      <c r="G35" s="94">
        <f t="shared" si="1"/>
        <v>546.24013509999997</v>
      </c>
      <c r="H35" s="94">
        <f t="shared" si="1"/>
        <v>563.39210839999998</v>
      </c>
      <c r="I35" s="94">
        <f t="shared" si="1"/>
        <v>587.37342820000003</v>
      </c>
    </row>
    <row r="36" spans="2:19" x14ac:dyDescent="0.25">
      <c r="B36" s="92"/>
      <c r="D36" s="46" t="s">
        <v>48</v>
      </c>
      <c r="E36" s="46" t="s">
        <v>48</v>
      </c>
      <c r="F36" s="46" t="s">
        <v>48</v>
      </c>
      <c r="G36" s="46"/>
      <c r="H36" s="46"/>
      <c r="I36" s="46"/>
    </row>
    <row r="37" spans="2:19" x14ac:dyDescent="0.25">
      <c r="B37" s="92"/>
      <c r="C37" s="41" t="s">
        <v>49</v>
      </c>
      <c r="D37" s="46">
        <v>26.458429626200001</v>
      </c>
      <c r="E37" s="46">
        <v>26.5491809424</v>
      </c>
      <c r="F37" s="46">
        <v>26.710184782600003</v>
      </c>
      <c r="G37" s="46">
        <v>26.729888823499998</v>
      </c>
      <c r="H37" s="46">
        <v>26.882773546499998</v>
      </c>
      <c r="I37" s="46">
        <v>26.9106753278</v>
      </c>
    </row>
    <row r="38" spans="2:19" x14ac:dyDescent="0.25">
      <c r="B38" s="92"/>
      <c r="C38" s="41" t="s">
        <v>76</v>
      </c>
      <c r="D38" s="46">
        <v>138.54293389649999</v>
      </c>
      <c r="E38" s="46">
        <v>142.41901617249999</v>
      </c>
      <c r="F38" s="46">
        <v>144.5012500345</v>
      </c>
      <c r="G38" s="46">
        <v>158.86799058619999</v>
      </c>
      <c r="H38" s="46">
        <v>168.31425151729999</v>
      </c>
      <c r="I38" s="46">
        <v>182.2086398276</v>
      </c>
    </row>
    <row r="39" spans="2:19" x14ac:dyDescent="0.25">
      <c r="B39" s="92"/>
      <c r="C39" s="41" t="s">
        <v>77</v>
      </c>
      <c r="D39" s="46">
        <v>41.762190679299998</v>
      </c>
      <c r="E39" s="46">
        <v>46.658871510400004</v>
      </c>
      <c r="F39" s="46">
        <v>41.982114748299999</v>
      </c>
      <c r="G39" s="46">
        <v>47.201360827600006</v>
      </c>
      <c r="H39" s="46">
        <v>51.382677833099997</v>
      </c>
      <c r="I39" s="46">
        <v>56.071972602099997</v>
      </c>
    </row>
    <row r="40" spans="2:19" x14ac:dyDescent="0.25">
      <c r="B40" s="92"/>
      <c r="C40" s="41" t="s">
        <v>51</v>
      </c>
      <c r="D40" s="46">
        <v>110.36000420690002</v>
      </c>
      <c r="E40" s="46">
        <v>125.0253752414</v>
      </c>
      <c r="F40" s="46">
        <v>139.46739406899999</v>
      </c>
      <c r="G40" s="46">
        <v>157.66908841380001</v>
      </c>
      <c r="H40" s="46">
        <v>168.39038124140001</v>
      </c>
      <c r="I40" s="46">
        <v>186.72437310340001</v>
      </c>
    </row>
    <row r="41" spans="2:19" x14ac:dyDescent="0.25">
      <c r="B41" s="92"/>
      <c r="C41" s="41" t="s">
        <v>52</v>
      </c>
      <c r="D41" s="46">
        <v>0</v>
      </c>
      <c r="E41" s="46">
        <v>0</v>
      </c>
      <c r="F41" s="46">
        <v>0</v>
      </c>
      <c r="G41" s="46">
        <v>0</v>
      </c>
      <c r="H41" s="46">
        <v>0</v>
      </c>
      <c r="I41" s="46">
        <v>0</v>
      </c>
    </row>
    <row r="42" spans="2:19" x14ac:dyDescent="0.25">
      <c r="B42" s="92"/>
      <c r="C42" s="41" t="s">
        <v>78</v>
      </c>
      <c r="D42" s="46">
        <v>84.328943307000003</v>
      </c>
      <c r="E42" s="46">
        <v>90</v>
      </c>
      <c r="F42" s="46">
        <v>101</v>
      </c>
      <c r="G42" s="46">
        <v>99</v>
      </c>
      <c r="H42" s="46">
        <v>105</v>
      </c>
      <c r="I42" s="46">
        <v>112</v>
      </c>
    </row>
    <row r="43" spans="2:19" x14ac:dyDescent="0.25">
      <c r="B43" s="92"/>
      <c r="C43" s="41" t="s">
        <v>79</v>
      </c>
      <c r="D43" s="46">
        <v>80</v>
      </c>
      <c r="E43" s="46">
        <v>60.712358235899998</v>
      </c>
      <c r="F43" s="46">
        <v>46</v>
      </c>
      <c r="G43" s="46">
        <v>26</v>
      </c>
      <c r="H43" s="46">
        <v>13</v>
      </c>
      <c r="I43" s="46">
        <v>11</v>
      </c>
    </row>
    <row r="44" spans="2:19" x14ac:dyDescent="0.25">
      <c r="B44" s="92"/>
      <c r="C44" s="41" t="s">
        <v>80</v>
      </c>
      <c r="D44" s="46">
        <v>53.270808282700003</v>
      </c>
      <c r="E44" s="46">
        <v>53.670572074700004</v>
      </c>
      <c r="F44" s="46">
        <v>55</v>
      </c>
      <c r="G44" s="46">
        <v>52.836486356999998</v>
      </c>
      <c r="H44" s="46">
        <v>56.1872925439</v>
      </c>
      <c r="I44" s="46">
        <v>58.374528454999997</v>
      </c>
    </row>
    <row r="45" spans="2:19" x14ac:dyDescent="0.25">
      <c r="B45" s="92"/>
      <c r="C45" s="92" t="s">
        <v>54</v>
      </c>
      <c r="D45" s="94">
        <v>535</v>
      </c>
      <c r="E45" s="94">
        <v>545</v>
      </c>
      <c r="F45" s="94">
        <v>555</v>
      </c>
      <c r="G45" s="94">
        <v>568.39118610060018</v>
      </c>
      <c r="H45" s="100">
        <v>589.34886376910003</v>
      </c>
      <c r="I45" s="94">
        <v>633.64816510780008</v>
      </c>
      <c r="K45" s="46"/>
      <c r="L45" s="46"/>
      <c r="M45" s="46"/>
      <c r="N45" s="46"/>
      <c r="O45" s="46"/>
      <c r="P45" s="46"/>
    </row>
    <row r="46" spans="2:19" x14ac:dyDescent="0.25">
      <c r="B46" s="92"/>
      <c r="D46" s="46" t="s">
        <v>48</v>
      </c>
      <c r="E46" s="46" t="s">
        <v>48</v>
      </c>
      <c r="F46" s="46"/>
      <c r="G46" s="46"/>
      <c r="H46" s="46"/>
      <c r="I46" s="46"/>
    </row>
    <row r="47" spans="2:19" x14ac:dyDescent="0.25">
      <c r="C47" s="92" t="s">
        <v>55</v>
      </c>
      <c r="D47" s="46">
        <f>+D45-D35</f>
        <v>12.791214559999958</v>
      </c>
      <c r="E47" s="46">
        <f t="shared" ref="E47:I47" si="2">+E45-E35</f>
        <v>16.593382700000006</v>
      </c>
      <c r="F47" s="46">
        <f t="shared" si="2"/>
        <v>17.930320199999983</v>
      </c>
      <c r="G47" s="46">
        <f t="shared" si="2"/>
        <v>22.151051000600205</v>
      </c>
      <c r="H47" s="39">
        <f t="shared" si="2"/>
        <v>25.956755369100051</v>
      </c>
      <c r="I47" s="46">
        <f t="shared" si="2"/>
        <v>46.274736907800047</v>
      </c>
    </row>
    <row r="48" spans="2:19" ht="18.75" x14ac:dyDescent="0.3">
      <c r="B48" s="95"/>
      <c r="C48" s="42"/>
      <c r="D48" s="42" t="s">
        <v>48</v>
      </c>
      <c r="E48" s="42" t="s">
        <v>48</v>
      </c>
      <c r="F48" s="42" t="s">
        <v>48</v>
      </c>
      <c r="G48" s="42"/>
      <c r="H48" s="42"/>
      <c r="I48" s="42"/>
    </row>
    <row r="50" spans="2:9" ht="18.75" x14ac:dyDescent="0.3">
      <c r="B50" s="47" t="s">
        <v>19</v>
      </c>
      <c r="C50" s="92"/>
      <c r="D50" s="92">
        <v>2025</v>
      </c>
      <c r="E50" s="92">
        <v>2026</v>
      </c>
      <c r="F50" s="92">
        <v>2027</v>
      </c>
      <c r="G50" s="92">
        <v>2028</v>
      </c>
      <c r="H50" s="92">
        <v>2029</v>
      </c>
      <c r="I50" s="92">
        <v>2030</v>
      </c>
    </row>
    <row r="51" spans="2:9" x14ac:dyDescent="0.25">
      <c r="C51" s="41" t="s">
        <v>75</v>
      </c>
      <c r="D51" s="46">
        <v>283.60151300000001</v>
      </c>
      <c r="E51" s="46">
        <v>282.68057800000003</v>
      </c>
      <c r="F51" s="46">
        <v>281.96980600000001</v>
      </c>
      <c r="G51" s="46">
        <v>276.02238199999999</v>
      </c>
      <c r="H51" s="46">
        <v>278.69110999999998</v>
      </c>
      <c r="I51" s="46">
        <v>279.95318900000001</v>
      </c>
    </row>
    <row r="52" spans="2:9" x14ac:dyDescent="0.25">
      <c r="B52" s="92"/>
      <c r="C52" s="41" t="s">
        <v>122</v>
      </c>
      <c r="D52" s="46">
        <v>13.400000199999999</v>
      </c>
      <c r="E52" s="46">
        <v>16.400000080000002</v>
      </c>
      <c r="F52" s="46">
        <v>20.500000799999999</v>
      </c>
      <c r="G52" s="46">
        <v>25.9</v>
      </c>
      <c r="H52" s="46">
        <v>27.4000004</v>
      </c>
      <c r="I52" s="46">
        <v>30.69999936</v>
      </c>
    </row>
    <row r="53" spans="2:9" ht="18.75" x14ac:dyDescent="0.3">
      <c r="B53" s="93"/>
      <c r="C53" s="41" t="s">
        <v>123</v>
      </c>
      <c r="D53" s="46">
        <v>8.9115899899999995</v>
      </c>
      <c r="E53" s="46">
        <v>10.24507294</v>
      </c>
      <c r="F53" s="46">
        <v>12.10651543</v>
      </c>
      <c r="G53" s="46">
        <v>14.412030850000001</v>
      </c>
      <c r="H53" s="46">
        <v>17.26090486</v>
      </c>
      <c r="I53" s="46">
        <v>24.9329915</v>
      </c>
    </row>
    <row r="54" spans="2:9" ht="18.75" x14ac:dyDescent="0.3">
      <c r="B54" s="93"/>
      <c r="C54" s="41" t="s">
        <v>104</v>
      </c>
      <c r="D54" s="46">
        <v>7.18873944</v>
      </c>
      <c r="E54" s="46">
        <v>7.5062376500000001</v>
      </c>
      <c r="F54" s="46">
        <v>8.2375483000000003</v>
      </c>
      <c r="G54" s="46">
        <v>9.6892277999999994</v>
      </c>
      <c r="H54" s="46">
        <v>11.5287655</v>
      </c>
      <c r="I54" s="46">
        <v>12.6271339</v>
      </c>
    </row>
    <row r="55" spans="2:9" x14ac:dyDescent="0.25">
      <c r="C55" s="41" t="s">
        <v>57</v>
      </c>
      <c r="D55" s="46">
        <v>0.03</v>
      </c>
      <c r="E55" s="46">
        <v>0.06</v>
      </c>
      <c r="F55" s="46">
        <v>0.2</v>
      </c>
      <c r="G55" s="46">
        <v>3.5</v>
      </c>
      <c r="H55" s="46">
        <v>5.64</v>
      </c>
      <c r="I55" s="46">
        <v>8</v>
      </c>
    </row>
    <row r="56" spans="2:9" x14ac:dyDescent="0.25">
      <c r="B56" s="92"/>
      <c r="C56" s="92" t="s">
        <v>47</v>
      </c>
      <c r="D56" s="94">
        <f>SUM(D51:D55)</f>
        <v>313.13184262999999</v>
      </c>
      <c r="E56" s="94">
        <f t="shared" ref="E56:I56" si="3">SUM(E51:E55)</f>
        <v>316.89188867000001</v>
      </c>
      <c r="F56" s="94">
        <f t="shared" si="3"/>
        <v>323.01387053000002</v>
      </c>
      <c r="G56" s="94">
        <f t="shared" si="3"/>
        <v>329.52364065</v>
      </c>
      <c r="H56" s="94">
        <f t="shared" si="3"/>
        <v>340.52078075999998</v>
      </c>
      <c r="I56" s="94">
        <f t="shared" si="3"/>
        <v>356.21331376000001</v>
      </c>
    </row>
    <row r="57" spans="2:9" x14ac:dyDescent="0.25">
      <c r="B57" s="92"/>
      <c r="D57" s="46" t="s">
        <v>48</v>
      </c>
      <c r="E57" s="46" t="s">
        <v>48</v>
      </c>
      <c r="F57" s="46" t="s">
        <v>48</v>
      </c>
      <c r="G57" s="46"/>
      <c r="H57" s="46"/>
      <c r="I57" s="46"/>
    </row>
    <row r="58" spans="2:9" x14ac:dyDescent="0.25">
      <c r="B58" s="92"/>
      <c r="C58" s="41" t="s">
        <v>49</v>
      </c>
      <c r="D58" s="46">
        <v>0.61195957810000001</v>
      </c>
      <c r="E58" s="46">
        <v>0.61157950999999999</v>
      </c>
      <c r="F58" s="46">
        <v>0.61157950999999999</v>
      </c>
      <c r="G58" s="46">
        <v>0.61157950999999999</v>
      </c>
      <c r="H58" s="46">
        <v>0.61157950999999999</v>
      </c>
      <c r="I58" s="46">
        <v>0.61198985480000001</v>
      </c>
    </row>
    <row r="59" spans="2:9" x14ac:dyDescent="0.25">
      <c r="B59" s="92"/>
      <c r="C59" s="41" t="s">
        <v>76</v>
      </c>
      <c r="D59" s="46">
        <v>49.115735517200001</v>
      </c>
      <c r="E59" s="46">
        <v>52.4582813552</v>
      </c>
      <c r="F59" s="46">
        <v>58.600729810300002</v>
      </c>
      <c r="G59" s="46">
        <v>62.632079551700002</v>
      </c>
      <c r="H59" s="46">
        <v>65.506484889700005</v>
      </c>
      <c r="I59" s="46">
        <v>69.998845524100005</v>
      </c>
    </row>
    <row r="60" spans="2:9" x14ac:dyDescent="0.25">
      <c r="B60" s="92"/>
      <c r="C60" s="41" t="s">
        <v>77</v>
      </c>
      <c r="D60" s="46">
        <v>74.357210965500002</v>
      </c>
      <c r="E60" s="46">
        <v>80.093694310299995</v>
      </c>
      <c r="F60" s="46">
        <v>92.174402172399994</v>
      </c>
      <c r="G60" s="46">
        <v>100.49301313789999</v>
      </c>
      <c r="H60" s="46">
        <v>112.87567710339999</v>
      </c>
      <c r="I60" s="46">
        <v>134.58156358619999</v>
      </c>
    </row>
    <row r="61" spans="2:9" x14ac:dyDescent="0.25">
      <c r="B61" s="92"/>
      <c r="C61" s="41" t="s">
        <v>51</v>
      </c>
      <c r="D61" s="46">
        <v>16.828847313099999</v>
      </c>
      <c r="E61" s="46">
        <v>20.239122710699998</v>
      </c>
      <c r="F61" s="46">
        <v>23.896981828600001</v>
      </c>
      <c r="G61" s="46">
        <v>28.551799989999999</v>
      </c>
      <c r="H61" s="46">
        <v>32.843109267199999</v>
      </c>
      <c r="I61" s="46">
        <v>37.405008363100002</v>
      </c>
    </row>
    <row r="62" spans="2:9" x14ac:dyDescent="0.25">
      <c r="B62" s="92"/>
      <c r="C62" s="41" t="s">
        <v>52</v>
      </c>
      <c r="D62" s="46">
        <v>39.783717120699997</v>
      </c>
      <c r="E62" s="46">
        <v>33.822830955199997</v>
      </c>
      <c r="F62" s="46">
        <v>25.6919716552</v>
      </c>
      <c r="G62" s="46">
        <v>23.635793827600001</v>
      </c>
      <c r="H62" s="46">
        <v>23.542343706899999</v>
      </c>
      <c r="I62" s="46">
        <v>9</v>
      </c>
    </row>
    <row r="63" spans="2:9" x14ac:dyDescent="0.25">
      <c r="B63" s="92"/>
      <c r="C63" s="41" t="s">
        <v>78</v>
      </c>
      <c r="D63" s="46">
        <v>68.33346625050001</v>
      </c>
      <c r="E63" s="46">
        <v>69.692046372500002</v>
      </c>
      <c r="F63" s="46">
        <v>63.332157083199995</v>
      </c>
      <c r="G63" s="46">
        <v>59.213144554799996</v>
      </c>
      <c r="H63" s="46">
        <v>56.363452767799998</v>
      </c>
      <c r="I63" s="46">
        <v>54.853613232599997</v>
      </c>
    </row>
    <row r="64" spans="2:9" x14ac:dyDescent="0.25">
      <c r="B64" s="92"/>
      <c r="C64" s="41" t="s">
        <v>79</v>
      </c>
      <c r="D64" s="46">
        <v>0</v>
      </c>
      <c r="E64" s="46">
        <v>0</v>
      </c>
      <c r="F64" s="46">
        <v>0</v>
      </c>
      <c r="G64" s="46">
        <v>0</v>
      </c>
      <c r="H64" s="46">
        <v>0</v>
      </c>
      <c r="I64" s="46">
        <v>0</v>
      </c>
    </row>
    <row r="65" spans="2:17" x14ac:dyDescent="0.25">
      <c r="B65" s="92"/>
      <c r="C65" s="41" t="s">
        <v>80</v>
      </c>
      <c r="D65" s="46">
        <v>44</v>
      </c>
      <c r="E65" s="46">
        <v>43</v>
      </c>
      <c r="F65" s="46">
        <v>42</v>
      </c>
      <c r="G65" s="46">
        <v>39</v>
      </c>
      <c r="H65" s="46">
        <v>38</v>
      </c>
      <c r="I65" s="46">
        <v>41.060923758199998</v>
      </c>
    </row>
    <row r="66" spans="2:17" x14ac:dyDescent="0.25">
      <c r="B66" s="92"/>
      <c r="C66" s="92" t="s">
        <v>54</v>
      </c>
      <c r="D66" s="94">
        <v>292.83505240120007</v>
      </c>
      <c r="E66" s="94">
        <v>300.00307825599992</v>
      </c>
      <c r="F66" s="94">
        <v>306.08716450669999</v>
      </c>
      <c r="G66" s="94">
        <v>313.68119242540007</v>
      </c>
      <c r="H66" s="100">
        <v>329.77001010340007</v>
      </c>
      <c r="I66" s="94">
        <v>347.09538437470002</v>
      </c>
      <c r="L66" s="46"/>
      <c r="M66" s="46"/>
      <c r="N66" s="46"/>
      <c r="O66" s="46"/>
      <c r="P66" s="46"/>
      <c r="Q66" s="46"/>
    </row>
    <row r="67" spans="2:17" x14ac:dyDescent="0.25">
      <c r="B67" s="92"/>
      <c r="D67" s="46" t="s">
        <v>48</v>
      </c>
      <c r="E67" s="46" t="s">
        <v>48</v>
      </c>
      <c r="F67" s="46"/>
      <c r="G67" s="46"/>
      <c r="H67" s="46"/>
      <c r="I67" s="46"/>
    </row>
    <row r="68" spans="2:17" x14ac:dyDescent="0.25">
      <c r="C68" s="92" t="s">
        <v>55</v>
      </c>
      <c r="D68" s="46">
        <f>+D66-D56</f>
        <v>-20.296790228799921</v>
      </c>
      <c r="E68" s="46">
        <f t="shared" ref="E68:I68" si="4">+E66-E56</f>
        <v>-16.888810414000091</v>
      </c>
      <c r="F68" s="46">
        <f t="shared" si="4"/>
        <v>-16.926706023300028</v>
      </c>
      <c r="G68" s="46">
        <f t="shared" si="4"/>
        <v>-15.842448224599934</v>
      </c>
      <c r="H68" s="46">
        <f t="shared" si="4"/>
        <v>-10.750770656599911</v>
      </c>
      <c r="I68" s="46">
        <f t="shared" si="4"/>
        <v>-9.1179293852999876</v>
      </c>
    </row>
    <row r="69" spans="2:17" ht="18.75" x14ac:dyDescent="0.3">
      <c r="B69" s="95"/>
      <c r="C69" s="42"/>
      <c r="D69" s="42" t="s">
        <v>48</v>
      </c>
      <c r="E69" s="42" t="s">
        <v>48</v>
      </c>
      <c r="F69" s="42" t="s">
        <v>48</v>
      </c>
      <c r="G69" s="42"/>
      <c r="H69" s="42"/>
      <c r="I69" s="42"/>
    </row>
    <row r="71" spans="2:17" ht="18.75" x14ac:dyDescent="0.3">
      <c r="B71" s="47" t="s">
        <v>20</v>
      </c>
      <c r="C71" s="92"/>
      <c r="D71" s="92">
        <v>2025</v>
      </c>
      <c r="E71" s="92">
        <v>2026</v>
      </c>
      <c r="F71" s="92">
        <v>2027</v>
      </c>
      <c r="G71" s="92">
        <v>2028</v>
      </c>
      <c r="H71" s="92">
        <v>2029</v>
      </c>
      <c r="I71" s="92">
        <v>2030</v>
      </c>
    </row>
    <row r="72" spans="2:17" x14ac:dyDescent="0.25">
      <c r="C72" s="41" t="s">
        <v>75</v>
      </c>
      <c r="D72" s="46">
        <v>415.57126</v>
      </c>
      <c r="E72" s="46">
        <v>413.06783999999999</v>
      </c>
      <c r="F72" s="46">
        <v>409.99599999999998</v>
      </c>
      <c r="G72" s="46">
        <v>401.27132999999998</v>
      </c>
      <c r="H72" s="46">
        <v>405.17970000000003</v>
      </c>
      <c r="I72" s="46">
        <v>401.66507000000001</v>
      </c>
    </row>
    <row r="73" spans="2:17" x14ac:dyDescent="0.25">
      <c r="B73" s="92"/>
      <c r="C73" s="41" t="s">
        <v>122</v>
      </c>
      <c r="D73" s="46">
        <v>28.200000000000003</v>
      </c>
      <c r="E73" s="46">
        <v>37.700000000000003</v>
      </c>
      <c r="F73" s="46">
        <v>47.599999999999994</v>
      </c>
      <c r="G73" s="46">
        <v>59.099999999999994</v>
      </c>
      <c r="H73" s="46">
        <v>61.5</v>
      </c>
      <c r="I73" s="46">
        <v>64.7</v>
      </c>
    </row>
    <row r="74" spans="2:17" ht="18.75" x14ac:dyDescent="0.3">
      <c r="B74" s="93"/>
      <c r="C74" s="41" t="s">
        <v>123</v>
      </c>
      <c r="D74" s="46">
        <v>13.312865499999999</v>
      </c>
      <c r="E74" s="46">
        <v>15.464863100000001</v>
      </c>
      <c r="F74" s="46">
        <v>18.333812000000002</v>
      </c>
      <c r="G74" s="46">
        <v>21.818237499999999</v>
      </c>
      <c r="H74" s="46">
        <v>26.076812400000001</v>
      </c>
      <c r="I74" s="46">
        <v>37.559108000000002</v>
      </c>
    </row>
    <row r="75" spans="2:17" ht="18.75" x14ac:dyDescent="0.3">
      <c r="B75" s="93"/>
      <c r="C75" s="41" t="s">
        <v>104</v>
      </c>
      <c r="D75" s="46">
        <v>10.477088999999999</v>
      </c>
      <c r="E75" s="46">
        <v>11.225069</v>
      </c>
      <c r="F75" s="46">
        <v>12.437302000000001</v>
      </c>
      <c r="G75" s="46">
        <v>14.675013999999999</v>
      </c>
      <c r="H75" s="46">
        <v>17.460260000000002</v>
      </c>
      <c r="I75" s="46">
        <v>19.03453</v>
      </c>
    </row>
    <row r="76" spans="2:17" x14ac:dyDescent="0.25">
      <c r="C76" s="41" t="s">
        <v>57</v>
      </c>
      <c r="D76" s="46">
        <v>0.15</v>
      </c>
      <c r="E76" s="46">
        <v>0.9</v>
      </c>
      <c r="F76" s="46">
        <v>0.8</v>
      </c>
      <c r="G76" s="46">
        <v>2</v>
      </c>
      <c r="H76" s="46">
        <v>4.2300000000000004</v>
      </c>
      <c r="I76" s="46">
        <v>13.6</v>
      </c>
    </row>
    <row r="77" spans="2:17" x14ac:dyDescent="0.25">
      <c r="B77" s="92"/>
      <c r="C77" s="92" t="s">
        <v>47</v>
      </c>
      <c r="D77" s="94">
        <f>SUM(D72:D76)</f>
        <v>467.71121449999993</v>
      </c>
      <c r="E77" s="94">
        <f t="shared" ref="E77:I77" si="5">SUM(E72:E76)</f>
        <v>478.35777209999998</v>
      </c>
      <c r="F77" s="94">
        <f t="shared" si="5"/>
        <v>489.16711400000003</v>
      </c>
      <c r="G77" s="94">
        <f t="shared" si="5"/>
        <v>498.86458149999993</v>
      </c>
      <c r="H77" s="94">
        <f t="shared" si="5"/>
        <v>514.44677239999999</v>
      </c>
      <c r="I77" s="94">
        <f t="shared" si="5"/>
        <v>536.55870800000002</v>
      </c>
      <c r="L77" s="46"/>
    </row>
    <row r="78" spans="2:17" x14ac:dyDescent="0.25">
      <c r="B78" s="92"/>
      <c r="D78" s="46" t="s">
        <v>48</v>
      </c>
      <c r="E78" s="46" t="s">
        <v>48</v>
      </c>
      <c r="F78" s="46" t="s">
        <v>48</v>
      </c>
      <c r="G78" s="46"/>
      <c r="H78" s="46"/>
      <c r="I78" s="46"/>
    </row>
    <row r="79" spans="2:17" x14ac:dyDescent="0.25">
      <c r="B79" s="92"/>
      <c r="C79" s="41" t="s">
        <v>49</v>
      </c>
      <c r="D79" s="46">
        <v>60.510930827900005</v>
      </c>
      <c r="E79" s="46">
        <v>60.419082426600006</v>
      </c>
      <c r="F79" s="46">
        <v>60.80118861550001</v>
      </c>
      <c r="G79" s="46">
        <v>60.806292712400008</v>
      </c>
      <c r="H79" s="46">
        <v>61.402007579700005</v>
      </c>
      <c r="I79" s="46">
        <v>60</v>
      </c>
    </row>
    <row r="80" spans="2:17" x14ac:dyDescent="0.25">
      <c r="B80" s="92"/>
      <c r="C80" s="41" t="s">
        <v>76</v>
      </c>
      <c r="D80" s="46">
        <v>53.886865862100002</v>
      </c>
      <c r="E80" s="46">
        <v>56.010005862100002</v>
      </c>
      <c r="F80" s="46">
        <v>57.449476068999999</v>
      </c>
      <c r="G80" s="46">
        <v>61.510176930999997</v>
      </c>
      <c r="H80" s="46">
        <v>65.001273620700005</v>
      </c>
      <c r="I80" s="46">
        <v>72</v>
      </c>
    </row>
    <row r="81" spans="2:19" x14ac:dyDescent="0.25">
      <c r="B81" s="92"/>
      <c r="C81" s="41" t="s">
        <v>77</v>
      </c>
      <c r="D81" s="46">
        <v>7.1158325172000003</v>
      </c>
      <c r="E81" s="46">
        <v>9.6123922068999992</v>
      </c>
      <c r="F81" s="46">
        <v>9.1553819827999998</v>
      </c>
      <c r="G81" s="46">
        <v>10.979342965500001</v>
      </c>
      <c r="H81" s="46">
        <v>10.5329208966</v>
      </c>
      <c r="I81" s="46">
        <v>11.1931447241</v>
      </c>
    </row>
    <row r="82" spans="2:19" x14ac:dyDescent="0.25">
      <c r="B82" s="92"/>
      <c r="C82" s="41" t="s">
        <v>51</v>
      </c>
      <c r="D82" s="46">
        <v>42.318965931000001</v>
      </c>
      <c r="E82" s="46">
        <v>48.910150206899999</v>
      </c>
      <c r="F82" s="46">
        <v>55.674015034500002</v>
      </c>
      <c r="G82" s="46">
        <v>63.931240413799998</v>
      </c>
      <c r="H82" s="46">
        <v>71.928598482799998</v>
      </c>
      <c r="I82" s="46">
        <v>84</v>
      </c>
      <c r="L82" s="46"/>
      <c r="M82" s="46"/>
      <c r="N82" s="46"/>
      <c r="O82" s="46"/>
      <c r="P82" s="46"/>
      <c r="Q82" s="46"/>
      <c r="S82" s="46"/>
    </row>
    <row r="83" spans="2:19" x14ac:dyDescent="0.25">
      <c r="B83" s="92"/>
      <c r="C83" s="41" t="s">
        <v>52</v>
      </c>
      <c r="D83" s="46">
        <v>286</v>
      </c>
      <c r="E83" s="46">
        <v>287</v>
      </c>
      <c r="F83" s="46">
        <v>290</v>
      </c>
      <c r="G83" s="46">
        <v>294</v>
      </c>
      <c r="H83" s="46">
        <v>297</v>
      </c>
      <c r="I83" s="46">
        <v>300</v>
      </c>
      <c r="L83" s="46"/>
      <c r="M83" s="46"/>
      <c r="N83" s="46"/>
      <c r="O83" s="46"/>
      <c r="P83" s="46"/>
      <c r="Q83" s="46"/>
    </row>
    <row r="84" spans="2:19" x14ac:dyDescent="0.25">
      <c r="B84" s="92"/>
      <c r="C84" s="41" t="s">
        <v>78</v>
      </c>
      <c r="D84" s="46">
        <v>37.586347296599996</v>
      </c>
      <c r="E84" s="46">
        <v>35.856851491999997</v>
      </c>
      <c r="F84" s="46">
        <v>34</v>
      </c>
      <c r="G84" s="46">
        <v>30.6207741399</v>
      </c>
      <c r="H84" s="46">
        <v>30</v>
      </c>
      <c r="I84" s="46">
        <v>29</v>
      </c>
      <c r="L84" s="46"/>
    </row>
    <row r="85" spans="2:19" x14ac:dyDescent="0.25">
      <c r="B85" s="92"/>
      <c r="C85" s="41" t="s">
        <v>79</v>
      </c>
      <c r="D85" s="39">
        <v>1.0882310882999999</v>
      </c>
      <c r="E85" s="46">
        <v>0</v>
      </c>
      <c r="F85" s="46">
        <v>0.29957061159999998</v>
      </c>
      <c r="G85" s="46">
        <v>0</v>
      </c>
      <c r="H85" s="46">
        <v>0</v>
      </c>
      <c r="I85" s="46">
        <v>0</v>
      </c>
    </row>
    <row r="86" spans="2:19" x14ac:dyDescent="0.25">
      <c r="C86" s="41" t="s">
        <v>80</v>
      </c>
      <c r="D86" s="46">
        <v>19</v>
      </c>
      <c r="E86" s="46">
        <v>25</v>
      </c>
      <c r="F86" s="46">
        <v>33</v>
      </c>
      <c r="G86" s="46">
        <v>31</v>
      </c>
      <c r="H86" s="46">
        <v>36</v>
      </c>
      <c r="I86" s="46">
        <v>34</v>
      </c>
    </row>
    <row r="87" spans="2:19" x14ac:dyDescent="0.25">
      <c r="C87" s="92" t="s">
        <v>54</v>
      </c>
      <c r="D87" s="94">
        <v>508</v>
      </c>
      <c r="E87" s="94">
        <v>523</v>
      </c>
      <c r="F87" s="94">
        <v>540</v>
      </c>
      <c r="G87" s="94">
        <v>553</v>
      </c>
      <c r="H87" s="100">
        <v>572</v>
      </c>
      <c r="I87" s="94">
        <v>590</v>
      </c>
      <c r="L87" s="46"/>
      <c r="M87" s="46"/>
      <c r="N87" s="46"/>
      <c r="O87" s="46"/>
      <c r="P87" s="46"/>
      <c r="Q87" s="46"/>
    </row>
    <row r="88" spans="2:19" x14ac:dyDescent="0.25">
      <c r="C88" s="92"/>
      <c r="L88" s="46"/>
      <c r="M88" s="46"/>
      <c r="N88" s="46"/>
      <c r="O88" s="46"/>
      <c r="P88" s="46"/>
      <c r="Q88" s="46"/>
    </row>
    <row r="89" spans="2:19" x14ac:dyDescent="0.25">
      <c r="C89" s="92" t="s">
        <v>55</v>
      </c>
      <c r="D89" s="46">
        <f>+D87-D77</f>
        <v>40.288785500000074</v>
      </c>
      <c r="E89" s="46">
        <f t="shared" ref="E89:I89" si="6">+E87-E77</f>
        <v>44.642227900000023</v>
      </c>
      <c r="F89" s="46">
        <f>+F87-F77</f>
        <v>50.832885999999974</v>
      </c>
      <c r="G89" s="46">
        <f t="shared" si="6"/>
        <v>54.135418500000071</v>
      </c>
      <c r="H89" s="46">
        <f t="shared" si="6"/>
        <v>57.553227600000014</v>
      </c>
      <c r="I89" s="46">
        <f t="shared" si="6"/>
        <v>53.441291999999976</v>
      </c>
    </row>
    <row r="90" spans="2:19" ht="18.75" x14ac:dyDescent="0.3">
      <c r="B90" s="95"/>
      <c r="C90" s="42"/>
      <c r="D90" s="42" t="s">
        <v>48</v>
      </c>
      <c r="E90" s="42" t="s">
        <v>48</v>
      </c>
      <c r="F90" s="42" t="s">
        <v>48</v>
      </c>
      <c r="G90" s="42"/>
      <c r="H90" s="42"/>
      <c r="I90" s="42"/>
    </row>
    <row r="92" spans="2:19" x14ac:dyDescent="0.25">
      <c r="B92" s="41" t="s">
        <v>121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84538-D93D-4529-9293-DC189EFF95E9}">
  <dimension ref="A1:Y61"/>
  <sheetViews>
    <sheetView showGridLines="0" zoomScaleNormal="100" workbookViewId="0">
      <selection activeCell="N40" sqref="N40"/>
    </sheetView>
  </sheetViews>
  <sheetFormatPr baseColWidth="10" defaultColWidth="11.42578125" defaultRowHeight="15.75" x14ac:dyDescent="0.25"/>
  <cols>
    <col min="1" max="1" width="13.85546875" style="65" bestFit="1" customWidth="1"/>
    <col min="2" max="2" width="11.42578125" style="65"/>
    <col min="3" max="8" width="8.7109375" style="65" customWidth="1"/>
    <col min="9" max="9" width="14.28515625" style="65" customWidth="1"/>
    <col min="10" max="10" width="11.42578125" style="65"/>
    <col min="11" max="11" width="8.140625" style="65" customWidth="1"/>
    <col min="12" max="14" width="19.7109375" style="65" customWidth="1"/>
    <col min="15" max="21" width="11.42578125" style="65"/>
    <col min="23" max="23" width="13" style="12" customWidth="1"/>
    <col min="24" max="24" width="11.42578125" style="30"/>
  </cols>
  <sheetData>
    <row r="1" spans="1:25" x14ac:dyDescent="0.25">
      <c r="A1" s="83"/>
      <c r="B1" s="83"/>
      <c r="C1" s="83"/>
      <c r="D1" s="83"/>
      <c r="E1" s="83"/>
      <c r="F1" s="83"/>
      <c r="G1" s="83"/>
      <c r="H1" s="83"/>
      <c r="I1" s="83"/>
      <c r="J1" s="79"/>
      <c r="K1" s="79"/>
      <c r="L1" s="79"/>
      <c r="M1" s="79"/>
      <c r="N1" s="79"/>
      <c r="O1" s="79"/>
      <c r="P1" s="79"/>
      <c r="Q1" s="79"/>
      <c r="R1" s="79"/>
      <c r="S1" s="79"/>
      <c r="T1" s="79"/>
      <c r="U1" s="79"/>
    </row>
    <row r="2" spans="1:25" ht="24" x14ac:dyDescent="0.4">
      <c r="A2" s="83"/>
      <c r="B2" s="1" t="s">
        <v>17</v>
      </c>
      <c r="C2" s="83"/>
      <c r="D2" s="83"/>
      <c r="E2" s="83"/>
      <c r="F2" s="83"/>
      <c r="G2" s="83"/>
      <c r="H2" s="83"/>
      <c r="I2" s="83"/>
      <c r="J2" s="79"/>
      <c r="K2" s="79"/>
      <c r="L2" s="79"/>
      <c r="M2" s="79"/>
      <c r="N2" s="79"/>
      <c r="O2" s="79"/>
      <c r="P2" s="79"/>
      <c r="Q2" s="79"/>
      <c r="R2" s="79"/>
      <c r="S2" s="79"/>
      <c r="T2" s="79"/>
      <c r="U2" s="79"/>
      <c r="X2" s="66"/>
    </row>
    <row r="3" spans="1:25" ht="18.75" x14ac:dyDescent="0.3">
      <c r="A3" s="83"/>
      <c r="B3" s="2" t="s">
        <v>110</v>
      </c>
      <c r="C3" s="83"/>
      <c r="D3" s="83"/>
      <c r="E3" s="5"/>
      <c r="F3" s="83"/>
      <c r="G3" s="83"/>
      <c r="H3" s="83"/>
      <c r="I3" s="83"/>
      <c r="J3" s="79"/>
      <c r="K3" s="79"/>
      <c r="L3" s="79"/>
      <c r="M3" s="79"/>
      <c r="N3" s="79"/>
      <c r="O3" s="79"/>
      <c r="P3" s="79"/>
      <c r="Q3" s="79"/>
      <c r="R3" s="79"/>
      <c r="S3" s="79"/>
      <c r="T3" s="79"/>
      <c r="U3" s="79"/>
      <c r="X3" s="66"/>
    </row>
    <row r="4" spans="1:25" x14ac:dyDescent="0.25">
      <c r="A4" s="83"/>
      <c r="B4" s="3" t="s">
        <v>115</v>
      </c>
      <c r="C4" s="83"/>
      <c r="D4" s="83"/>
      <c r="E4" s="83"/>
      <c r="F4" s="83"/>
      <c r="G4" s="83"/>
      <c r="H4" s="83"/>
      <c r="I4" s="83"/>
      <c r="J4" s="79"/>
      <c r="K4" s="79"/>
      <c r="L4" s="79"/>
      <c r="M4" s="79"/>
      <c r="N4" s="79"/>
      <c r="O4" s="79"/>
      <c r="P4" s="79"/>
      <c r="Q4" s="79"/>
      <c r="R4" s="79"/>
      <c r="S4" s="79"/>
      <c r="T4" s="79"/>
      <c r="U4" s="79"/>
      <c r="V4" s="30"/>
      <c r="W4" s="66"/>
      <c r="X4" s="66"/>
      <c r="Y4" s="30"/>
    </row>
    <row r="5" spans="1:25" x14ac:dyDescent="0.25">
      <c r="A5" s="83"/>
      <c r="B5" s="83"/>
      <c r="C5" s="83"/>
      <c r="D5" s="83"/>
      <c r="E5" s="83"/>
      <c r="F5" s="83"/>
      <c r="G5" s="83"/>
      <c r="H5" s="83"/>
      <c r="I5" s="83"/>
      <c r="J5" s="79"/>
      <c r="K5" s="79"/>
      <c r="L5" s="79"/>
      <c r="M5" s="79"/>
      <c r="N5" s="79"/>
      <c r="O5" s="79"/>
      <c r="P5" s="79"/>
      <c r="Q5" s="79"/>
      <c r="R5" s="79"/>
      <c r="S5" s="79"/>
      <c r="T5" s="79"/>
      <c r="U5" s="79"/>
      <c r="V5" s="30"/>
      <c r="W5" s="66"/>
      <c r="X5" s="66"/>
      <c r="Y5" s="30"/>
    </row>
    <row r="6" spans="1:25" x14ac:dyDescent="0.25">
      <c r="A6" s="79"/>
      <c r="B6" s="79"/>
      <c r="C6" s="79"/>
      <c r="D6" s="79"/>
      <c r="E6" s="79"/>
      <c r="F6" s="79"/>
      <c r="G6" s="79"/>
      <c r="H6" s="79"/>
      <c r="I6" s="79"/>
      <c r="J6" s="79"/>
      <c r="K6" s="79"/>
      <c r="L6" s="79"/>
      <c r="M6" s="79"/>
      <c r="N6" s="79"/>
      <c r="O6" s="79"/>
      <c r="P6" s="79"/>
      <c r="Q6" s="79"/>
      <c r="R6" s="79"/>
      <c r="S6" s="79"/>
      <c r="T6" s="79"/>
      <c r="U6" s="79"/>
      <c r="V6" s="30"/>
      <c r="W6" s="66"/>
      <c r="X6" s="66"/>
      <c r="Y6" s="30"/>
    </row>
    <row r="7" spans="1:25" x14ac:dyDescent="0.25">
      <c r="A7" s="79"/>
      <c r="B7" s="79"/>
      <c r="C7" s="79"/>
      <c r="D7" s="79"/>
      <c r="E7" s="79"/>
      <c r="F7" s="79"/>
      <c r="G7" s="79"/>
      <c r="H7" s="79"/>
      <c r="I7" s="79"/>
      <c r="J7" s="79"/>
      <c r="K7" s="79"/>
      <c r="L7" s="79"/>
      <c r="M7" s="79"/>
      <c r="N7" s="79"/>
      <c r="O7" s="79"/>
      <c r="P7" s="79"/>
      <c r="Q7" s="79"/>
      <c r="R7" s="79"/>
      <c r="S7" s="79"/>
      <c r="T7" s="79"/>
      <c r="U7" s="79"/>
      <c r="V7" s="30"/>
      <c r="W7" s="66"/>
      <c r="X7" s="66"/>
      <c r="Y7" s="30"/>
    </row>
    <row r="8" spans="1:25" x14ac:dyDescent="0.25">
      <c r="A8" s="79"/>
      <c r="B8" s="79"/>
      <c r="C8" s="79"/>
      <c r="D8" s="79"/>
      <c r="E8" s="79"/>
      <c r="F8" s="79"/>
      <c r="G8" s="79"/>
      <c r="H8" s="79"/>
      <c r="I8" s="79"/>
      <c r="J8" s="79"/>
      <c r="K8" s="79"/>
      <c r="L8" s="79"/>
      <c r="M8" s="79"/>
      <c r="N8" s="79"/>
      <c r="O8" s="79"/>
      <c r="P8" s="79"/>
      <c r="Q8" s="79"/>
      <c r="R8" s="79"/>
      <c r="S8" s="79"/>
      <c r="T8" s="79"/>
      <c r="U8" s="79"/>
      <c r="V8" s="30"/>
      <c r="W8" s="66"/>
      <c r="X8" s="66"/>
      <c r="Y8" s="30"/>
    </row>
    <row r="9" spans="1:25" x14ac:dyDescent="0.25">
      <c r="A9" s="79"/>
      <c r="B9" s="79"/>
      <c r="C9" s="79"/>
      <c r="D9" s="79"/>
      <c r="E9" s="79"/>
      <c r="F9" s="79"/>
      <c r="G9" s="79"/>
      <c r="H9" s="79"/>
      <c r="I9" s="79"/>
      <c r="J9" s="144" t="s">
        <v>18</v>
      </c>
      <c r="K9" s="144"/>
      <c r="L9" s="79"/>
      <c r="M9" s="79"/>
      <c r="N9" s="79"/>
      <c r="O9" s="79"/>
      <c r="P9" s="79"/>
      <c r="Q9" s="79"/>
      <c r="R9" s="79"/>
      <c r="S9" s="79"/>
      <c r="T9" s="79"/>
      <c r="U9" s="79"/>
      <c r="V9" s="30"/>
      <c r="W9" s="66"/>
      <c r="X9" s="66"/>
      <c r="Y9" s="30"/>
    </row>
    <row r="10" spans="1:25" x14ac:dyDescent="0.25">
      <c r="A10" s="79"/>
      <c r="B10" s="79"/>
      <c r="C10" s="15">
        <v>2025</v>
      </c>
      <c r="D10" s="15">
        <v>2026</v>
      </c>
      <c r="E10" s="15">
        <v>2027</v>
      </c>
      <c r="F10" s="15">
        <v>2028</v>
      </c>
      <c r="G10" s="15">
        <v>2029</v>
      </c>
      <c r="H10" s="15">
        <v>2030</v>
      </c>
      <c r="I10" s="79"/>
      <c r="J10" s="145" t="s">
        <v>23</v>
      </c>
      <c r="K10" s="145"/>
      <c r="L10" s="79"/>
      <c r="M10" s="79"/>
      <c r="N10" s="79"/>
      <c r="O10" s="79"/>
      <c r="P10" s="79"/>
      <c r="Q10" s="79"/>
      <c r="R10" s="79"/>
      <c r="S10" s="79"/>
      <c r="T10" s="79"/>
      <c r="U10" s="79"/>
      <c r="V10" s="29"/>
      <c r="W10" s="29"/>
      <c r="X10" s="66"/>
      <c r="Y10" s="29"/>
    </row>
    <row r="11" spans="1:25" x14ac:dyDescent="0.25">
      <c r="A11" s="79" t="s">
        <v>20</v>
      </c>
      <c r="B11" s="79" t="s">
        <v>8</v>
      </c>
      <c r="C11">
        <v>90</v>
      </c>
      <c r="D11">
        <v>71</v>
      </c>
      <c r="E11">
        <v>62</v>
      </c>
      <c r="F11">
        <v>58</v>
      </c>
      <c r="G11">
        <v>52</v>
      </c>
      <c r="H11">
        <v>58</v>
      </c>
      <c r="I11" s="79"/>
      <c r="J11" s="145"/>
      <c r="K11" s="145"/>
      <c r="L11" s="79"/>
      <c r="M11" s="79"/>
      <c r="N11" s="79"/>
      <c r="O11" s="79"/>
      <c r="P11" s="79"/>
      <c r="Q11" s="79"/>
      <c r="R11" s="79"/>
      <c r="S11" s="79"/>
      <c r="T11" s="79"/>
      <c r="U11" s="79"/>
      <c r="V11" s="29"/>
      <c r="W11" s="29"/>
      <c r="X11" s="66"/>
      <c r="Y11" s="29"/>
    </row>
    <row r="12" spans="1:25" x14ac:dyDescent="0.25">
      <c r="A12" s="79" t="s">
        <v>20</v>
      </c>
      <c r="B12" s="79" t="s">
        <v>21</v>
      </c>
      <c r="C12" s="86"/>
      <c r="D12">
        <v>101</v>
      </c>
      <c r="E12">
        <v>91</v>
      </c>
      <c r="F12">
        <v>85</v>
      </c>
      <c r="G12">
        <v>81</v>
      </c>
      <c r="H12">
        <v>95</v>
      </c>
      <c r="I12" s="79"/>
      <c r="J12" s="79"/>
      <c r="K12" s="79"/>
      <c r="L12" s="79"/>
      <c r="M12" s="79"/>
      <c r="N12" s="79"/>
      <c r="O12" s="79"/>
      <c r="P12" s="79"/>
      <c r="Q12" s="79"/>
      <c r="R12" s="79"/>
      <c r="S12" s="79"/>
      <c r="T12" s="79"/>
      <c r="U12" s="79"/>
      <c r="V12" s="29"/>
      <c r="W12" s="29"/>
      <c r="X12" s="12"/>
      <c r="Y12" s="29"/>
    </row>
    <row r="13" spans="1:25" x14ac:dyDescent="0.25">
      <c r="A13" s="79" t="s">
        <v>20</v>
      </c>
      <c r="B13" s="79" t="s">
        <v>22</v>
      </c>
      <c r="C13" s="86"/>
      <c r="D13">
        <v>58</v>
      </c>
      <c r="E13">
        <v>46</v>
      </c>
      <c r="F13">
        <v>37</v>
      </c>
      <c r="G13">
        <v>32</v>
      </c>
      <c r="H13">
        <v>33</v>
      </c>
      <c r="I13" s="79"/>
      <c r="J13" s="79"/>
      <c r="K13" s="79"/>
      <c r="L13" s="79"/>
      <c r="M13" s="79"/>
      <c r="N13" s="79"/>
      <c r="O13" s="79"/>
      <c r="P13" s="79"/>
      <c r="Q13" s="79"/>
      <c r="R13" s="79"/>
      <c r="S13" s="79"/>
      <c r="T13" s="79"/>
      <c r="U13" s="79"/>
      <c r="V13" s="29"/>
      <c r="W13" s="29"/>
      <c r="X13" s="12"/>
      <c r="Y13" s="29"/>
    </row>
    <row r="14" spans="1:25" x14ac:dyDescent="0.25">
      <c r="A14" s="79" t="s">
        <v>23</v>
      </c>
      <c r="B14" s="79" t="s">
        <v>8</v>
      </c>
      <c r="C14">
        <v>86</v>
      </c>
      <c r="D14">
        <v>74</v>
      </c>
      <c r="E14">
        <v>71</v>
      </c>
      <c r="F14">
        <v>66</v>
      </c>
      <c r="G14">
        <v>61</v>
      </c>
      <c r="H14">
        <v>61</v>
      </c>
      <c r="I14" s="79"/>
      <c r="J14" s="79"/>
      <c r="K14" s="79"/>
      <c r="L14" s="79"/>
      <c r="M14" s="79"/>
      <c r="N14" s="79"/>
      <c r="O14" s="79"/>
      <c r="P14" s="79"/>
      <c r="Q14" s="79"/>
      <c r="R14" s="79"/>
      <c r="S14" s="79"/>
      <c r="T14" s="79"/>
      <c r="U14" s="79"/>
      <c r="V14" s="29"/>
      <c r="W14" s="29"/>
      <c r="X14" s="12" t="s">
        <v>23</v>
      </c>
      <c r="Y14" s="29"/>
    </row>
    <row r="15" spans="1:25" x14ac:dyDescent="0.25">
      <c r="A15" s="79" t="s">
        <v>23</v>
      </c>
      <c r="B15" s="79" t="s">
        <v>21</v>
      </c>
      <c r="C15" s="86"/>
      <c r="D15">
        <v>104</v>
      </c>
      <c r="E15">
        <v>105</v>
      </c>
      <c r="F15">
        <v>98</v>
      </c>
      <c r="G15">
        <v>96</v>
      </c>
      <c r="H15">
        <v>102</v>
      </c>
      <c r="I15" s="79"/>
      <c r="J15" s="79"/>
      <c r="K15" s="79"/>
      <c r="L15" s="79"/>
      <c r="M15" s="79"/>
      <c r="N15" s="79"/>
      <c r="O15" s="79"/>
      <c r="P15" s="79"/>
      <c r="Q15" s="79"/>
      <c r="R15" s="79"/>
      <c r="S15" s="79"/>
      <c r="T15" s="79"/>
      <c r="U15" s="79"/>
      <c r="V15" s="29"/>
      <c r="W15" s="29"/>
      <c r="X15" s="12" t="s">
        <v>19</v>
      </c>
      <c r="Y15" s="29"/>
    </row>
    <row r="16" spans="1:25" x14ac:dyDescent="0.25">
      <c r="A16" s="79" t="s">
        <v>23</v>
      </c>
      <c r="B16" s="79" t="s">
        <v>22</v>
      </c>
      <c r="C16" s="86"/>
      <c r="D16">
        <v>59</v>
      </c>
      <c r="E16">
        <v>52</v>
      </c>
      <c r="F16">
        <v>42</v>
      </c>
      <c r="G16">
        <v>38</v>
      </c>
      <c r="H16">
        <v>35</v>
      </c>
      <c r="I16" s="79"/>
      <c r="J16" s="79"/>
      <c r="K16" s="79"/>
      <c r="L16" s="79"/>
      <c r="M16" s="79"/>
      <c r="N16" s="79"/>
      <c r="O16" s="79"/>
      <c r="P16" s="79"/>
      <c r="Q16" s="79"/>
      <c r="R16" s="79"/>
      <c r="S16" s="79"/>
      <c r="T16" s="79"/>
      <c r="U16" s="79"/>
      <c r="V16" s="29"/>
      <c r="W16" s="29"/>
      <c r="X16" s="12" t="s">
        <v>24</v>
      </c>
      <c r="Y16" s="29"/>
    </row>
    <row r="17" spans="1:25" x14ac:dyDescent="0.25">
      <c r="A17" s="79" t="s">
        <v>19</v>
      </c>
      <c r="B17" s="79" t="s">
        <v>8</v>
      </c>
      <c r="C17">
        <v>96</v>
      </c>
      <c r="D17">
        <v>79</v>
      </c>
      <c r="E17">
        <v>71</v>
      </c>
      <c r="F17">
        <v>68</v>
      </c>
      <c r="G17">
        <v>61</v>
      </c>
      <c r="H17">
        <v>62</v>
      </c>
      <c r="I17" s="79"/>
      <c r="J17" s="79"/>
      <c r="K17" s="79"/>
      <c r="L17" s="79"/>
      <c r="M17" s="79"/>
      <c r="N17" s="79"/>
      <c r="O17" s="105"/>
      <c r="P17" s="105"/>
      <c r="Q17" s="105"/>
      <c r="R17" s="105"/>
      <c r="S17" s="105"/>
      <c r="T17" s="79"/>
      <c r="U17" s="79"/>
      <c r="V17" s="29"/>
      <c r="W17" s="29"/>
      <c r="X17" s="12" t="s">
        <v>20</v>
      </c>
      <c r="Y17" s="29"/>
    </row>
    <row r="18" spans="1:25" x14ac:dyDescent="0.25">
      <c r="A18" s="79" t="s">
        <v>19</v>
      </c>
      <c r="B18" s="79" t="s">
        <v>21</v>
      </c>
      <c r="C18" s="86"/>
      <c r="D18">
        <v>103</v>
      </c>
      <c r="E18">
        <v>102</v>
      </c>
      <c r="F18">
        <v>96</v>
      </c>
      <c r="G18">
        <v>91</v>
      </c>
      <c r="H18">
        <v>98</v>
      </c>
      <c r="I18" s="79"/>
      <c r="J18" s="79"/>
      <c r="K18" s="79"/>
      <c r="L18" s="79"/>
      <c r="M18" s="79"/>
      <c r="N18" s="79"/>
      <c r="O18" s="105"/>
      <c r="P18" s="105"/>
      <c r="Q18" s="105"/>
      <c r="R18" s="105"/>
      <c r="S18" s="105"/>
      <c r="T18" s="79"/>
      <c r="U18" s="79"/>
      <c r="V18" s="29"/>
      <c r="W18" s="29"/>
      <c r="X18" s="12" t="s">
        <v>25</v>
      </c>
      <c r="Y18" s="29"/>
    </row>
    <row r="19" spans="1:25" x14ac:dyDescent="0.25">
      <c r="A19" s="79" t="s">
        <v>19</v>
      </c>
      <c r="B19" s="79" t="s">
        <v>22</v>
      </c>
      <c r="C19" s="86"/>
      <c r="D19">
        <v>64</v>
      </c>
      <c r="E19">
        <v>54</v>
      </c>
      <c r="F19">
        <v>45</v>
      </c>
      <c r="G19">
        <v>39</v>
      </c>
      <c r="H19">
        <v>37</v>
      </c>
      <c r="I19" s="79"/>
      <c r="J19" s="87"/>
      <c r="K19" s="79"/>
      <c r="L19" s="88" t="s">
        <v>9</v>
      </c>
      <c r="M19" s="88" t="s">
        <v>8</v>
      </c>
      <c r="N19" s="88" t="s">
        <v>7</v>
      </c>
      <c r="O19" s="126"/>
      <c r="P19" s="108" t="s">
        <v>7</v>
      </c>
      <c r="Q19" s="108" t="s">
        <v>8</v>
      </c>
      <c r="R19" s="108" t="s">
        <v>9</v>
      </c>
      <c r="S19" s="105"/>
      <c r="T19" s="129"/>
      <c r="U19" s="129"/>
      <c r="V19" s="29"/>
      <c r="W19" s="29"/>
      <c r="X19" s="12"/>
      <c r="Y19" s="29"/>
    </row>
    <row r="20" spans="1:25" ht="15.75" customHeight="1" x14ac:dyDescent="0.25">
      <c r="A20" s="79" t="s">
        <v>24</v>
      </c>
      <c r="B20" s="79" t="s">
        <v>8</v>
      </c>
      <c r="C20">
        <v>86</v>
      </c>
      <c r="D20">
        <v>73</v>
      </c>
      <c r="E20">
        <v>69</v>
      </c>
      <c r="F20">
        <v>65</v>
      </c>
      <c r="G20">
        <v>59</v>
      </c>
      <c r="H20">
        <v>60</v>
      </c>
      <c r="I20" s="79"/>
      <c r="J20" s="146" t="s">
        <v>110</v>
      </c>
      <c r="K20" s="79">
        <v>2025</v>
      </c>
      <c r="L20" s="86"/>
      <c r="M20" s="86">
        <f t="shared" ref="M20:M25" ca="1" si="0">IFERROR(OFFSET($B$11, MATCH($J$10,$A$11:$A$129,0)-1+IF(M$19="Høy",1, IF(M$19="Lav",2,0)), MATCH($K20,$C$10:$H$10,0)),"")</f>
        <v>86</v>
      </c>
      <c r="N20" s="86"/>
      <c r="O20" s="127">
        <f t="shared" ref="O20:O25" si="1">N20</f>
        <v>0</v>
      </c>
      <c r="P20" s="127">
        <f ca="1">M20-N20-2.5</f>
        <v>83.5</v>
      </c>
      <c r="Q20" s="127">
        <v>5</v>
      </c>
      <c r="R20" s="127">
        <f ca="1">L20-M20-Q20-2.5</f>
        <v>-93.5</v>
      </c>
      <c r="S20" s="131"/>
      <c r="T20" s="130"/>
      <c r="U20" s="129"/>
      <c r="V20" s="29"/>
      <c r="W20" s="29"/>
      <c r="X20" s="12"/>
      <c r="Y20" s="29"/>
    </row>
    <row r="21" spans="1:25" ht="15.75" customHeight="1" x14ac:dyDescent="0.25">
      <c r="A21" s="79" t="s">
        <v>24</v>
      </c>
      <c r="B21" s="79" t="s">
        <v>21</v>
      </c>
      <c r="C21" s="86"/>
      <c r="D21" s="39">
        <v>111.95285607690001</v>
      </c>
      <c r="E21" s="39">
        <v>108.84327271790001</v>
      </c>
      <c r="F21" s="39">
        <v>99.729278170000001</v>
      </c>
      <c r="G21" s="39">
        <v>99.1635271472</v>
      </c>
      <c r="H21" s="39">
        <v>99.647461171399996</v>
      </c>
      <c r="I21" s="79"/>
      <c r="J21" s="146"/>
      <c r="K21" s="79">
        <v>2026</v>
      </c>
      <c r="L21" s="86">
        <f ca="1">IFERROR(OFFSET($B$11, MATCH($J$10,$A$11:$A$129,0)-1+IF(L$19="Høy",1, IF(L$19="Lav",2,0)), MATCH($K21,$C$10:$H$10,0)),"")</f>
        <v>104</v>
      </c>
      <c r="M21" s="86">
        <f t="shared" ca="1" si="0"/>
        <v>74</v>
      </c>
      <c r="N21" s="86">
        <f ca="1">IFERROR(OFFSET($B$11, MATCH($J$10,$A$11:$A$129,0)-1+IF(N$19="Høy",1, IF(N$19="Lav",2,0)), MATCH($K21,$C$10:$H$10,0)),"")</f>
        <v>59</v>
      </c>
      <c r="O21" s="127">
        <f t="shared" ca="1" si="1"/>
        <v>59</v>
      </c>
      <c r="P21" s="127">
        <f t="shared" ref="P21:P25" ca="1" si="2">M21-N21-2.5</f>
        <v>12.5</v>
      </c>
      <c r="Q21" s="127">
        <v>5</v>
      </c>
      <c r="R21" s="127">
        <f t="shared" ref="R21:R25" ca="1" si="3">L21-M21-Q21-2.5</f>
        <v>22.5</v>
      </c>
      <c r="S21" s="131"/>
      <c r="T21" s="130"/>
      <c r="U21" s="129"/>
      <c r="V21" s="29"/>
      <c r="W21" s="29"/>
      <c r="X21" s="12"/>
      <c r="Y21" s="29"/>
    </row>
    <row r="22" spans="1:25" x14ac:dyDescent="0.25">
      <c r="A22" s="79" t="s">
        <v>24</v>
      </c>
      <c r="B22" s="79" t="s">
        <v>22</v>
      </c>
      <c r="C22" s="86"/>
      <c r="D22">
        <v>59</v>
      </c>
      <c r="E22">
        <v>51</v>
      </c>
      <c r="F22">
        <v>41</v>
      </c>
      <c r="G22">
        <v>37</v>
      </c>
      <c r="H22">
        <v>34</v>
      </c>
      <c r="I22" s="79"/>
      <c r="J22" s="146"/>
      <c r="K22" s="79">
        <v>2027</v>
      </c>
      <c r="L22" s="86">
        <f ca="1">IFERROR(OFFSET($B$11, MATCH($J$10,$A$11:$A$129,0)-1+IF(L$19="Høy",1, IF(L$19="Lav",2,0)), MATCH($K22,$C$10:$H$10,0)),"")</f>
        <v>105</v>
      </c>
      <c r="M22" s="86">
        <f t="shared" ca="1" si="0"/>
        <v>71</v>
      </c>
      <c r="N22" s="86">
        <f ca="1">IFERROR(OFFSET($B$11, MATCH($J$10,$A$11:$A$129,0)-1+IF(N$19="Høy",1, IF(N$19="Lav",2,0)), MATCH($K22,$C$10:$H$10,0)),"")</f>
        <v>52</v>
      </c>
      <c r="O22" s="127">
        <f t="shared" ca="1" si="1"/>
        <v>52</v>
      </c>
      <c r="P22" s="127">
        <f t="shared" ca="1" si="2"/>
        <v>16.5</v>
      </c>
      <c r="Q22" s="127">
        <v>5</v>
      </c>
      <c r="R22" s="127">
        <f t="shared" ca="1" si="3"/>
        <v>26.5</v>
      </c>
      <c r="S22" s="131"/>
      <c r="T22" s="130"/>
      <c r="U22" s="129"/>
      <c r="V22" s="29"/>
      <c r="W22" s="29"/>
      <c r="X22" s="12"/>
      <c r="Y22" s="29"/>
    </row>
    <row r="23" spans="1:25" x14ac:dyDescent="0.25">
      <c r="A23" s="79" t="s">
        <v>25</v>
      </c>
      <c r="B23" s="79" t="s">
        <v>8</v>
      </c>
      <c r="C23">
        <v>99</v>
      </c>
      <c r="D23">
        <v>95</v>
      </c>
      <c r="E23">
        <v>93</v>
      </c>
      <c r="F23">
        <v>92</v>
      </c>
      <c r="G23">
        <v>93</v>
      </c>
      <c r="H23">
        <v>92</v>
      </c>
      <c r="I23" s="79"/>
      <c r="J23" s="146"/>
      <c r="K23" s="79">
        <v>2028</v>
      </c>
      <c r="L23" s="86">
        <f ca="1">IFERROR(OFFSET($B$11, MATCH($J$10,$A$11:$A$129,0)-1+IF(L$19="Høy",1, IF(L$19="Lav",2,0)), MATCH($K23,$C$10:$H$10,0)),"")</f>
        <v>98</v>
      </c>
      <c r="M23" s="86">
        <f t="shared" ca="1" si="0"/>
        <v>66</v>
      </c>
      <c r="N23" s="86">
        <f ca="1">IFERROR(OFFSET($B$11, MATCH($J$10,$A$11:$A$129,0)-1+IF(N$19="Høy",1, IF(N$19="Lav",2,0)), MATCH($K23,$C$10:$H$10,0)),"")</f>
        <v>42</v>
      </c>
      <c r="O23" s="127">
        <f t="shared" ca="1" si="1"/>
        <v>42</v>
      </c>
      <c r="P23" s="127">
        <f t="shared" ca="1" si="2"/>
        <v>21.5</v>
      </c>
      <c r="Q23" s="127">
        <v>5</v>
      </c>
      <c r="R23" s="127">
        <f t="shared" ca="1" si="3"/>
        <v>24.5</v>
      </c>
      <c r="S23" s="131"/>
      <c r="T23" s="130"/>
      <c r="U23" s="129"/>
      <c r="V23" s="29"/>
      <c r="W23" s="29"/>
      <c r="X23" s="29"/>
      <c r="Y23" s="29"/>
    </row>
    <row r="24" spans="1:25" x14ac:dyDescent="0.25">
      <c r="A24" s="79" t="s">
        <v>25</v>
      </c>
      <c r="B24" s="79" t="s">
        <v>21</v>
      </c>
      <c r="C24" s="86"/>
      <c r="D24">
        <v>133</v>
      </c>
      <c r="E24">
        <v>135</v>
      </c>
      <c r="F24">
        <v>133</v>
      </c>
      <c r="G24">
        <v>138</v>
      </c>
      <c r="H24">
        <v>140</v>
      </c>
      <c r="I24" s="79"/>
      <c r="J24" s="146"/>
      <c r="K24" s="79">
        <v>2029</v>
      </c>
      <c r="L24" s="86">
        <f ca="1">IFERROR(OFFSET($B$11, MATCH($J$10,$A$11:$A$129,0)-1+IF(L$19="Høy",1, IF(L$19="Lav",2,0)), MATCH($K24,$C$10:$H$10,0)),"")</f>
        <v>96</v>
      </c>
      <c r="M24" s="86">
        <f t="shared" ca="1" si="0"/>
        <v>61</v>
      </c>
      <c r="N24" s="86">
        <f ca="1">IFERROR(OFFSET($B$11, MATCH($J$10,$A$11:$A$129,0)-1+IF(N$19="Høy",1, IF(N$19="Lav",2,0)), MATCH($K24,$C$10:$H$10,0)),"")</f>
        <v>38</v>
      </c>
      <c r="O24" s="127">
        <f t="shared" ca="1" si="1"/>
        <v>38</v>
      </c>
      <c r="P24" s="127">
        <f t="shared" ca="1" si="2"/>
        <v>20.5</v>
      </c>
      <c r="Q24" s="127">
        <v>5</v>
      </c>
      <c r="R24" s="127">
        <f t="shared" ca="1" si="3"/>
        <v>27.5</v>
      </c>
      <c r="S24" s="131"/>
      <c r="T24" s="130"/>
      <c r="U24" s="129"/>
      <c r="V24" s="29"/>
      <c r="W24" s="29"/>
      <c r="X24" s="29"/>
      <c r="Y24" s="29"/>
    </row>
    <row r="25" spans="1:25" x14ac:dyDescent="0.25">
      <c r="A25" s="79" t="s">
        <v>25</v>
      </c>
      <c r="B25" s="79" t="s">
        <v>22</v>
      </c>
      <c r="C25" s="86"/>
      <c r="D25">
        <v>74</v>
      </c>
      <c r="E25">
        <v>68</v>
      </c>
      <c r="F25">
        <v>60</v>
      </c>
      <c r="G25">
        <v>59</v>
      </c>
      <c r="H25">
        <v>55</v>
      </c>
      <c r="I25" s="79"/>
      <c r="J25" s="79"/>
      <c r="K25" s="79">
        <v>2030</v>
      </c>
      <c r="L25" s="86">
        <f ca="1">IFERROR(OFFSET($B$11, MATCH($J$10,$A$11:$A$129,0)-1+IF(L$19="Høy",1, IF(L$19="Lav",2,0)), MATCH($K25,$C$10:$H$10,0)),"")</f>
        <v>102</v>
      </c>
      <c r="M25" s="86">
        <f t="shared" ca="1" si="0"/>
        <v>61</v>
      </c>
      <c r="N25" s="86">
        <f ca="1">IFERROR(OFFSET($B$11, MATCH($J$10,$A$11:$A$129,0)-1+IF(N$19="Høy",1, IF(N$19="Lav",2,0)), MATCH($K25,$C$10:$H$10,0)),"")</f>
        <v>35</v>
      </c>
      <c r="O25" s="127">
        <f t="shared" ca="1" si="1"/>
        <v>35</v>
      </c>
      <c r="P25" s="127">
        <f t="shared" ca="1" si="2"/>
        <v>23.5</v>
      </c>
      <c r="Q25" s="127">
        <v>5</v>
      </c>
      <c r="R25" s="127">
        <f t="shared" ca="1" si="3"/>
        <v>33.5</v>
      </c>
      <c r="S25" s="131"/>
      <c r="T25" s="130"/>
      <c r="U25" s="129"/>
      <c r="V25" s="29"/>
      <c r="W25" s="29"/>
      <c r="X25" s="29"/>
      <c r="Y25" s="29"/>
    </row>
    <row r="26" spans="1:25" x14ac:dyDescent="0.25">
      <c r="A26" s="79"/>
      <c r="B26" s="79"/>
      <c r="C26" s="86"/>
      <c r="D26" s="86"/>
      <c r="E26" s="86"/>
      <c r="F26" s="86"/>
      <c r="G26" s="86"/>
      <c r="H26" s="86"/>
      <c r="I26" s="79"/>
      <c r="J26" s="79"/>
      <c r="K26" s="79"/>
      <c r="L26" s="79"/>
      <c r="M26" s="79"/>
      <c r="N26" s="79"/>
      <c r="O26" s="131"/>
      <c r="P26" s="131"/>
      <c r="Q26" s="131"/>
      <c r="R26" s="131"/>
      <c r="S26" s="131"/>
      <c r="T26" s="130"/>
      <c r="U26" s="129"/>
      <c r="V26" s="29"/>
      <c r="W26" s="29"/>
      <c r="X26" s="29"/>
      <c r="Y26" s="29"/>
    </row>
    <row r="27" spans="1:25" x14ac:dyDescent="0.25">
      <c r="A27" s="79"/>
      <c r="B27" s="79"/>
      <c r="C27" s="86"/>
      <c r="D27" s="86"/>
      <c r="E27" s="86"/>
      <c r="F27" s="86"/>
      <c r="G27" s="86"/>
      <c r="H27" s="86"/>
      <c r="I27" s="79"/>
      <c r="J27" s="79"/>
      <c r="K27" s="79"/>
      <c r="L27" s="79"/>
      <c r="M27" s="79"/>
      <c r="N27" s="79"/>
      <c r="O27" s="130"/>
      <c r="P27" s="130"/>
      <c r="Q27" s="130"/>
      <c r="R27" s="130"/>
      <c r="S27" s="130"/>
      <c r="T27" s="130"/>
      <c r="U27" s="129"/>
      <c r="V27" s="29"/>
      <c r="W27" s="29"/>
      <c r="X27" s="29"/>
      <c r="Y27" s="29"/>
    </row>
    <row r="28" spans="1:25" x14ac:dyDescent="0.25">
      <c r="A28" s="79"/>
      <c r="B28" s="79"/>
      <c r="C28" s="86"/>
      <c r="D28" s="86"/>
      <c r="E28" s="86"/>
      <c r="F28" s="86"/>
      <c r="G28" s="86"/>
      <c r="H28" s="86"/>
      <c r="I28" s="79"/>
      <c r="J28" s="79"/>
      <c r="K28" s="79"/>
      <c r="L28" s="79"/>
      <c r="M28" s="79"/>
      <c r="N28" s="79"/>
      <c r="O28" s="130"/>
      <c r="P28" s="130"/>
      <c r="Q28" s="130"/>
      <c r="R28" s="130"/>
      <c r="S28" s="130"/>
      <c r="T28" s="130"/>
      <c r="U28" s="129"/>
      <c r="V28" s="29"/>
      <c r="W28" s="29"/>
      <c r="X28" s="29"/>
      <c r="Y28" s="29"/>
    </row>
    <row r="29" spans="1:25" x14ac:dyDescent="0.25">
      <c r="A29" s="79"/>
      <c r="B29" s="79"/>
      <c r="C29" s="86"/>
      <c r="D29" s="86"/>
      <c r="E29" s="86"/>
      <c r="F29" s="86"/>
      <c r="G29" s="86"/>
      <c r="H29" s="86"/>
      <c r="I29" s="79"/>
      <c r="J29" s="79"/>
      <c r="K29" s="79"/>
      <c r="L29" s="79"/>
      <c r="M29" s="79"/>
      <c r="N29" s="79"/>
      <c r="O29" s="13"/>
      <c r="P29" s="13"/>
      <c r="Q29" s="13"/>
      <c r="R29" s="13"/>
      <c r="S29" s="13"/>
      <c r="T29" s="13"/>
      <c r="U29" s="79"/>
      <c r="V29" s="29"/>
      <c r="W29" s="29"/>
      <c r="X29" s="29"/>
      <c r="Y29" s="29"/>
    </row>
    <row r="30" spans="1:25" x14ac:dyDescent="0.25">
      <c r="A30" s="79"/>
      <c r="B30" s="79"/>
      <c r="C30" s="86"/>
      <c r="D30" s="86"/>
      <c r="E30" s="86"/>
      <c r="F30" s="86"/>
      <c r="G30" s="86"/>
      <c r="H30" s="86"/>
      <c r="I30" s="79"/>
      <c r="J30" s="79"/>
      <c r="K30" s="79"/>
      <c r="L30" s="79"/>
      <c r="M30" s="79"/>
      <c r="N30" s="79"/>
      <c r="O30" s="79"/>
      <c r="P30" s="79"/>
      <c r="Q30" s="79"/>
      <c r="R30" s="79"/>
      <c r="S30" s="13"/>
      <c r="T30" s="13"/>
      <c r="U30" s="79"/>
      <c r="V30" s="29"/>
      <c r="W30" s="29"/>
      <c r="X30" s="29"/>
      <c r="Y30" s="29"/>
    </row>
    <row r="31" spans="1:25" x14ac:dyDescent="0.25">
      <c r="A31" s="79"/>
      <c r="B31" s="79"/>
      <c r="C31" s="86"/>
      <c r="D31" s="86"/>
      <c r="E31" s="86"/>
      <c r="F31" s="86"/>
      <c r="G31" s="86"/>
      <c r="H31" s="86"/>
      <c r="I31" s="79"/>
      <c r="J31" s="79"/>
      <c r="K31" s="79"/>
      <c r="L31" s="79"/>
      <c r="M31" s="79"/>
      <c r="N31" s="79"/>
      <c r="O31" s="79"/>
      <c r="P31" s="79"/>
      <c r="Q31" s="79"/>
      <c r="R31" s="79"/>
      <c r="S31" s="13"/>
      <c r="T31" s="13"/>
      <c r="U31" s="79"/>
      <c r="V31" s="29"/>
      <c r="W31" s="29"/>
      <c r="X31" s="29"/>
      <c r="Y31" s="29"/>
    </row>
    <row r="32" spans="1:25" x14ac:dyDescent="0.25">
      <c r="A32" s="79"/>
      <c r="B32" s="79"/>
      <c r="C32" s="86"/>
      <c r="D32" s="86"/>
      <c r="E32" s="86"/>
      <c r="F32" s="86"/>
      <c r="G32" s="86"/>
      <c r="H32" s="86"/>
      <c r="I32" s="79"/>
      <c r="J32" s="79"/>
      <c r="K32" s="79"/>
      <c r="L32" s="79"/>
      <c r="M32" s="79"/>
      <c r="N32" s="79"/>
      <c r="O32" s="79"/>
      <c r="P32" s="79"/>
      <c r="Q32" s="79"/>
      <c r="R32" s="79"/>
      <c r="S32" s="13"/>
      <c r="T32" s="13"/>
      <c r="U32" s="79"/>
      <c r="V32" s="29"/>
      <c r="W32" s="29"/>
      <c r="X32" s="29"/>
      <c r="Y32" s="29"/>
    </row>
    <row r="33" spans="3:25" x14ac:dyDescent="0.25">
      <c r="C33" s="86"/>
      <c r="D33" s="86"/>
      <c r="E33" s="86"/>
      <c r="F33" s="86"/>
      <c r="G33" s="86"/>
      <c r="H33" s="86"/>
      <c r="I33" s="79"/>
      <c r="J33" s="79"/>
      <c r="K33" s="79"/>
      <c r="L33" s="79"/>
      <c r="M33" s="79"/>
      <c r="N33" s="79"/>
      <c r="O33" s="79"/>
      <c r="P33" s="79"/>
      <c r="Q33" s="79"/>
      <c r="R33" s="79"/>
      <c r="S33" s="13"/>
      <c r="T33" s="13"/>
      <c r="U33" s="79"/>
      <c r="V33" s="29"/>
      <c r="W33" s="29"/>
      <c r="X33" s="29"/>
      <c r="Y33" s="29"/>
    </row>
    <row r="34" spans="3:25" x14ac:dyDescent="0.25">
      <c r="C34" s="86"/>
      <c r="D34" s="86"/>
      <c r="E34" s="86"/>
      <c r="F34" s="86"/>
      <c r="G34" s="86"/>
      <c r="H34" s="86"/>
      <c r="I34" s="79"/>
      <c r="J34" s="79"/>
      <c r="K34" s="79"/>
      <c r="L34" s="79"/>
      <c r="M34" s="79"/>
      <c r="N34" s="79"/>
      <c r="O34" s="79"/>
      <c r="P34" s="79"/>
      <c r="Q34" s="79"/>
      <c r="R34" s="79"/>
      <c r="S34" s="13"/>
      <c r="T34" s="13"/>
      <c r="U34" s="79"/>
      <c r="V34" s="79"/>
      <c r="W34" s="79"/>
      <c r="X34" s="29"/>
      <c r="Y34" s="79"/>
    </row>
    <row r="35" spans="3:25" x14ac:dyDescent="0.25">
      <c r="C35" s="86"/>
      <c r="D35" s="86"/>
      <c r="E35" s="86"/>
      <c r="F35" s="86"/>
      <c r="G35" s="86"/>
      <c r="H35" s="86"/>
      <c r="I35" s="79"/>
      <c r="J35" s="79"/>
      <c r="K35" s="79"/>
      <c r="L35" s="79"/>
      <c r="M35" s="79"/>
      <c r="N35" s="79"/>
      <c r="O35" s="79"/>
      <c r="P35" s="79"/>
      <c r="Q35" s="79"/>
      <c r="R35" s="79"/>
      <c r="S35" s="13"/>
      <c r="T35" s="13"/>
      <c r="U35" s="79"/>
      <c r="V35" s="79"/>
      <c r="W35" s="79"/>
      <c r="X35" s="29"/>
      <c r="Y35" s="79"/>
    </row>
    <row r="36" spans="3:25" x14ac:dyDescent="0.25">
      <c r="C36" s="86"/>
      <c r="D36" s="86"/>
      <c r="E36" s="86"/>
      <c r="F36" s="86"/>
      <c r="G36" s="86"/>
      <c r="H36" s="86"/>
      <c r="I36" s="79"/>
      <c r="J36" s="79"/>
      <c r="K36" s="79"/>
      <c r="L36" s="79"/>
      <c r="M36" s="79"/>
      <c r="N36" s="79"/>
      <c r="O36" s="79"/>
      <c r="P36" s="79"/>
      <c r="Q36" s="79"/>
      <c r="R36" s="79"/>
      <c r="S36" s="13"/>
      <c r="T36" s="13"/>
      <c r="U36" s="79"/>
      <c r="V36" s="79"/>
      <c r="W36" s="79"/>
      <c r="X36" s="29"/>
      <c r="Y36" s="79"/>
    </row>
    <row r="37" spans="3:25" x14ac:dyDescent="0.25">
      <c r="C37" s="86"/>
      <c r="D37" s="86"/>
      <c r="E37" s="86"/>
      <c r="F37" s="86"/>
      <c r="G37" s="86"/>
      <c r="H37" s="86"/>
      <c r="I37" s="79"/>
      <c r="J37" s="79"/>
      <c r="K37" s="79"/>
      <c r="L37" s="79"/>
      <c r="M37" s="79"/>
      <c r="N37" s="79"/>
      <c r="O37" s="79"/>
      <c r="P37" s="79"/>
      <c r="Q37" s="79"/>
      <c r="R37" s="79"/>
      <c r="S37" s="13"/>
      <c r="T37" s="13"/>
      <c r="U37" s="79"/>
      <c r="V37" s="79"/>
      <c r="W37" s="79"/>
      <c r="X37" s="29"/>
      <c r="Y37" s="79"/>
    </row>
    <row r="38" spans="3:25" ht="15" x14ac:dyDescent="0.25">
      <c r="C38" s="86"/>
      <c r="D38" s="86"/>
      <c r="E38" s="86"/>
      <c r="F38" s="86"/>
      <c r="G38" s="86"/>
      <c r="H38" s="86"/>
      <c r="I38" s="79"/>
      <c r="J38" s="79"/>
      <c r="K38" s="79"/>
      <c r="L38" s="79"/>
      <c r="M38" s="79"/>
      <c r="N38" s="79"/>
      <c r="O38" s="79"/>
      <c r="P38" s="79"/>
      <c r="Q38" s="79"/>
      <c r="R38" s="79"/>
      <c r="S38" s="79"/>
      <c r="T38" s="79"/>
      <c r="U38" s="79"/>
      <c r="V38" s="79"/>
      <c r="W38" s="79"/>
      <c r="X38" s="29"/>
      <c r="Y38" s="79"/>
    </row>
    <row r="39" spans="3:25" ht="15" x14ac:dyDescent="0.25">
      <c r="C39" s="86"/>
      <c r="D39" s="86"/>
      <c r="E39" s="86"/>
      <c r="F39" s="86"/>
      <c r="G39" s="86"/>
      <c r="H39" s="86"/>
      <c r="I39" s="79"/>
      <c r="J39" s="79"/>
      <c r="K39" s="79"/>
      <c r="L39" s="79"/>
      <c r="M39" s="79"/>
      <c r="N39" s="79"/>
      <c r="O39" s="79"/>
      <c r="P39" s="79"/>
      <c r="Q39" s="79"/>
      <c r="R39" s="79"/>
      <c r="S39" s="79"/>
      <c r="T39" s="79"/>
      <c r="U39" s="79"/>
      <c r="V39" s="79"/>
      <c r="W39" s="79"/>
      <c r="X39" s="29"/>
      <c r="Y39" s="79"/>
    </row>
    <row r="40" spans="3:25" ht="15" x14ac:dyDescent="0.25">
      <c r="C40" s="86"/>
      <c r="D40" s="86"/>
      <c r="E40" s="86"/>
      <c r="F40" s="86"/>
      <c r="G40" s="86"/>
      <c r="H40" s="86"/>
      <c r="I40" s="79"/>
      <c r="J40" s="79"/>
      <c r="K40" s="79"/>
      <c r="L40" s="79"/>
      <c r="M40" s="79"/>
      <c r="N40" s="79"/>
      <c r="O40" s="79"/>
      <c r="P40" s="79"/>
      <c r="Q40" s="79"/>
      <c r="R40" s="79"/>
      <c r="S40" s="79"/>
      <c r="T40" s="79"/>
      <c r="U40" s="79"/>
      <c r="V40" s="79"/>
      <c r="W40" s="79"/>
      <c r="X40" s="29"/>
      <c r="Y40" s="79"/>
    </row>
    <row r="41" spans="3:25" ht="15" x14ac:dyDescent="0.25">
      <c r="C41" s="86"/>
      <c r="D41" s="86"/>
      <c r="E41" s="86"/>
      <c r="F41" s="86"/>
      <c r="G41" s="86"/>
      <c r="H41" s="86"/>
      <c r="I41" s="79"/>
      <c r="J41" s="79"/>
      <c r="K41" s="79"/>
      <c r="L41" s="79"/>
      <c r="M41" s="79"/>
      <c r="N41" s="79"/>
      <c r="O41" s="79"/>
      <c r="P41" s="79"/>
      <c r="Q41" s="79"/>
      <c r="R41" s="79"/>
      <c r="S41" s="79"/>
      <c r="T41" s="79"/>
      <c r="U41" s="79"/>
      <c r="V41" s="79"/>
      <c r="W41" s="79"/>
      <c r="X41" s="29"/>
      <c r="Y41" s="79"/>
    </row>
    <row r="42" spans="3:25" ht="15" x14ac:dyDescent="0.25">
      <c r="C42" s="86"/>
      <c r="D42" s="86"/>
      <c r="E42" s="86"/>
      <c r="F42" s="86"/>
      <c r="G42" s="86"/>
      <c r="H42" s="86"/>
      <c r="I42" s="79"/>
      <c r="J42" s="79"/>
      <c r="K42" s="79"/>
      <c r="L42" s="79"/>
      <c r="M42" s="79"/>
      <c r="N42" s="79"/>
      <c r="O42" s="79"/>
      <c r="P42" s="79"/>
      <c r="Q42" s="79"/>
      <c r="R42" s="79"/>
      <c r="S42" s="79"/>
      <c r="T42" s="79"/>
      <c r="U42" s="79"/>
      <c r="V42" s="79"/>
      <c r="W42" s="79"/>
      <c r="X42" s="29"/>
      <c r="Y42" s="79"/>
    </row>
    <row r="43" spans="3:25" ht="15" x14ac:dyDescent="0.25">
      <c r="C43" s="86"/>
      <c r="D43" s="86"/>
      <c r="E43" s="86"/>
      <c r="F43" s="86"/>
      <c r="G43" s="86"/>
      <c r="H43" s="86"/>
      <c r="I43" s="79"/>
      <c r="J43" s="79"/>
      <c r="K43" s="79"/>
      <c r="L43" s="79"/>
      <c r="M43" s="79"/>
      <c r="N43" s="79"/>
      <c r="O43" s="79"/>
      <c r="P43" s="79"/>
      <c r="Q43" s="79"/>
      <c r="R43" s="79"/>
      <c r="S43" s="79"/>
      <c r="T43" s="79"/>
      <c r="U43" s="79"/>
      <c r="V43" s="79"/>
      <c r="W43" s="79"/>
      <c r="X43" s="29"/>
      <c r="Y43" s="79"/>
    </row>
    <row r="44" spans="3:25" ht="15" x14ac:dyDescent="0.25">
      <c r="C44" s="86"/>
      <c r="D44" s="86"/>
      <c r="E44" s="86"/>
      <c r="F44" s="86"/>
      <c r="G44" s="86"/>
      <c r="H44" s="86"/>
      <c r="I44" s="79"/>
      <c r="J44" s="79"/>
      <c r="K44" s="79"/>
      <c r="L44" s="79"/>
      <c r="M44" s="79"/>
      <c r="N44" s="79"/>
      <c r="O44" s="79"/>
      <c r="P44" s="79"/>
      <c r="Q44" s="79"/>
      <c r="R44" s="79"/>
      <c r="S44" s="79"/>
      <c r="T44" s="79"/>
      <c r="U44" s="79"/>
      <c r="V44" s="79"/>
      <c r="W44" s="79"/>
      <c r="X44" s="29"/>
      <c r="Y44" s="79"/>
    </row>
    <row r="45" spans="3:25" ht="15" x14ac:dyDescent="0.25">
      <c r="C45" s="86"/>
      <c r="D45" s="86"/>
      <c r="E45" s="86"/>
      <c r="F45" s="86"/>
      <c r="G45" s="86"/>
      <c r="H45" s="86"/>
      <c r="I45" s="79"/>
      <c r="J45" s="79"/>
      <c r="K45" s="79"/>
      <c r="L45" s="79"/>
      <c r="M45" s="79"/>
      <c r="N45" s="79"/>
      <c r="O45" s="79"/>
      <c r="P45" s="79"/>
      <c r="Q45" s="79"/>
      <c r="R45" s="79"/>
      <c r="S45" s="79"/>
      <c r="T45" s="79"/>
      <c r="U45" s="79"/>
      <c r="V45" s="79"/>
      <c r="W45" s="79"/>
      <c r="X45" s="29"/>
      <c r="Y45" s="79"/>
    </row>
    <row r="46" spans="3:25" ht="15" x14ac:dyDescent="0.25">
      <c r="C46" s="86"/>
      <c r="D46" s="86"/>
      <c r="E46" s="86"/>
      <c r="F46" s="86"/>
      <c r="G46" s="86"/>
      <c r="H46" s="86"/>
      <c r="I46" s="79"/>
      <c r="J46" s="79"/>
      <c r="K46" s="79"/>
      <c r="L46" s="79"/>
      <c r="M46" s="79"/>
      <c r="N46" s="79"/>
      <c r="O46" s="79"/>
      <c r="P46" s="79"/>
      <c r="Q46" s="79"/>
      <c r="R46" s="79"/>
      <c r="S46" s="79"/>
      <c r="T46" s="79"/>
      <c r="U46" s="79"/>
      <c r="V46" s="79"/>
      <c r="W46" s="79"/>
      <c r="X46" s="29"/>
      <c r="Y46" s="79"/>
    </row>
    <row r="47" spans="3:25" ht="15" x14ac:dyDescent="0.25">
      <c r="C47" s="86"/>
      <c r="D47" s="86"/>
      <c r="E47" s="86"/>
      <c r="F47" s="86"/>
      <c r="G47" s="86"/>
      <c r="H47" s="86"/>
      <c r="I47" s="79"/>
      <c r="J47" s="79"/>
      <c r="K47" s="79"/>
      <c r="L47" s="79"/>
      <c r="M47" s="79"/>
      <c r="N47" s="79"/>
      <c r="O47" s="79"/>
      <c r="P47" s="79"/>
      <c r="Q47" s="79"/>
      <c r="R47" s="79"/>
      <c r="S47" s="79"/>
      <c r="T47" s="79"/>
      <c r="U47" s="79"/>
      <c r="V47" s="79"/>
      <c r="W47" s="79"/>
      <c r="X47" s="29"/>
      <c r="Y47" s="79"/>
    </row>
    <row r="48" spans="3:25" ht="15" x14ac:dyDescent="0.25">
      <c r="C48" s="86"/>
      <c r="D48" s="86"/>
      <c r="E48" s="86"/>
      <c r="F48" s="86"/>
      <c r="G48" s="86"/>
      <c r="H48" s="86"/>
      <c r="I48" s="79"/>
      <c r="J48" s="79"/>
      <c r="K48" s="79"/>
      <c r="L48" s="79"/>
      <c r="M48" s="79"/>
      <c r="N48" s="79"/>
      <c r="O48" s="79"/>
      <c r="P48" s="79"/>
      <c r="Q48" s="79"/>
      <c r="R48" s="79"/>
      <c r="S48" s="79"/>
      <c r="T48" s="79"/>
      <c r="U48" s="79"/>
      <c r="V48" s="79"/>
      <c r="W48" s="79"/>
      <c r="X48" s="29"/>
      <c r="Y48" s="79"/>
    </row>
    <row r="49" spans="3:25" ht="15" x14ac:dyDescent="0.25">
      <c r="C49" s="86"/>
      <c r="D49" s="86"/>
      <c r="E49" s="86"/>
      <c r="F49" s="86"/>
      <c r="G49" s="86"/>
      <c r="H49" s="86"/>
      <c r="I49" s="79"/>
      <c r="J49" s="79"/>
      <c r="K49" s="79"/>
      <c r="L49" s="79"/>
      <c r="M49" s="79"/>
      <c r="N49" s="79"/>
      <c r="O49" s="79"/>
      <c r="P49" s="79"/>
      <c r="Q49" s="79"/>
      <c r="R49" s="79"/>
      <c r="S49" s="79"/>
      <c r="T49" s="79"/>
      <c r="U49" s="79"/>
      <c r="V49" s="79"/>
      <c r="W49" s="79"/>
      <c r="X49" s="29"/>
      <c r="Y49" s="79"/>
    </row>
    <row r="50" spans="3:25" ht="15" x14ac:dyDescent="0.25">
      <c r="C50" s="86"/>
      <c r="D50" s="86"/>
      <c r="E50" s="86"/>
      <c r="F50" s="86"/>
      <c r="G50" s="86"/>
      <c r="H50" s="86"/>
      <c r="I50" s="79"/>
      <c r="J50" s="79"/>
      <c r="K50" s="79"/>
      <c r="L50" s="79"/>
      <c r="M50" s="79"/>
      <c r="N50" s="79"/>
      <c r="O50" s="79"/>
      <c r="P50" s="79"/>
      <c r="Q50" s="79"/>
      <c r="R50" s="79"/>
      <c r="S50" s="79"/>
      <c r="T50" s="79"/>
      <c r="U50" s="79"/>
      <c r="V50" s="79"/>
      <c r="W50" s="79"/>
      <c r="X50" s="29"/>
      <c r="Y50" s="79"/>
    </row>
    <row r="51" spans="3:25" ht="15" x14ac:dyDescent="0.25">
      <c r="C51" s="86"/>
      <c r="D51" s="86"/>
      <c r="E51" s="86"/>
      <c r="F51" s="86"/>
      <c r="G51" s="86"/>
      <c r="H51" s="86"/>
      <c r="I51" s="79"/>
      <c r="J51" s="79"/>
      <c r="K51" s="79"/>
      <c r="L51" s="79"/>
      <c r="M51" s="79"/>
      <c r="N51" s="79"/>
      <c r="O51" s="79"/>
      <c r="P51" s="79"/>
      <c r="Q51" s="79"/>
      <c r="R51" s="79"/>
      <c r="S51" s="79"/>
      <c r="T51" s="79"/>
      <c r="U51" s="79"/>
      <c r="V51" s="79"/>
      <c r="W51" s="79"/>
      <c r="X51" s="29"/>
      <c r="Y51" s="79"/>
    </row>
    <row r="52" spans="3:25" ht="15" x14ac:dyDescent="0.25">
      <c r="C52" s="86"/>
      <c r="D52" s="86"/>
      <c r="E52" s="86"/>
      <c r="F52" s="86"/>
      <c r="G52" s="86"/>
      <c r="H52" s="86"/>
      <c r="I52" s="79"/>
      <c r="J52" s="79"/>
      <c r="K52" s="79"/>
      <c r="L52" s="79"/>
      <c r="M52" s="79"/>
      <c r="N52" s="79"/>
      <c r="O52" s="79"/>
      <c r="P52" s="79"/>
      <c r="Q52" s="79"/>
      <c r="R52" s="79"/>
      <c r="S52" s="79"/>
      <c r="T52" s="79"/>
      <c r="U52" s="79"/>
      <c r="V52" s="79"/>
      <c r="W52" s="79"/>
      <c r="X52" s="29"/>
      <c r="Y52" s="79"/>
    </row>
    <row r="53" spans="3:25" ht="15" x14ac:dyDescent="0.25">
      <c r="C53" s="86"/>
      <c r="D53" s="86"/>
      <c r="E53" s="86"/>
      <c r="F53" s="86"/>
      <c r="G53" s="86"/>
      <c r="H53" s="86"/>
      <c r="I53" s="79"/>
      <c r="J53" s="79"/>
      <c r="K53" s="79"/>
      <c r="L53" s="79"/>
      <c r="M53" s="79"/>
      <c r="N53" s="79"/>
      <c r="O53" s="79"/>
      <c r="P53" s="79"/>
      <c r="Q53" s="79"/>
      <c r="R53" s="79"/>
      <c r="S53" s="79"/>
      <c r="T53" s="79"/>
      <c r="U53" s="79"/>
      <c r="V53" s="79"/>
      <c r="W53" s="79"/>
      <c r="X53" s="29"/>
      <c r="Y53" s="79"/>
    </row>
    <row r="54" spans="3:25" ht="15" x14ac:dyDescent="0.25">
      <c r="C54" s="86"/>
      <c r="D54" s="86"/>
      <c r="E54" s="86"/>
      <c r="F54" s="86"/>
      <c r="G54" s="86"/>
      <c r="H54" s="86"/>
      <c r="I54" s="79"/>
      <c r="J54" s="79"/>
      <c r="K54" s="79"/>
      <c r="L54" s="79"/>
      <c r="M54" s="79"/>
      <c r="N54" s="79"/>
      <c r="O54" s="79"/>
      <c r="P54" s="79"/>
      <c r="Q54" s="79"/>
      <c r="R54" s="79"/>
      <c r="S54" s="79"/>
      <c r="T54" s="79"/>
      <c r="U54" s="79"/>
      <c r="V54" s="79"/>
      <c r="W54" s="79"/>
      <c r="X54" s="29"/>
      <c r="Y54" s="79"/>
    </row>
    <row r="55" spans="3:25" ht="15" x14ac:dyDescent="0.25">
      <c r="C55" s="86"/>
      <c r="D55" s="86"/>
      <c r="E55" s="86"/>
      <c r="F55" s="86"/>
      <c r="G55" s="86"/>
      <c r="H55" s="86"/>
      <c r="I55" s="79"/>
      <c r="J55" s="79"/>
      <c r="K55" s="79"/>
      <c r="L55" s="79"/>
      <c r="M55" s="79"/>
      <c r="N55" s="79"/>
      <c r="O55" s="79"/>
      <c r="P55" s="79"/>
      <c r="Q55" s="79"/>
      <c r="R55" s="79"/>
      <c r="S55" s="79"/>
      <c r="T55" s="79"/>
      <c r="U55" s="79"/>
      <c r="V55" s="79"/>
      <c r="W55" s="79"/>
      <c r="X55" s="29"/>
      <c r="Y55" s="79"/>
    </row>
    <row r="56" spans="3:25" ht="15" x14ac:dyDescent="0.25">
      <c r="C56" s="86"/>
      <c r="D56" s="86"/>
      <c r="E56" s="86"/>
      <c r="F56" s="86"/>
      <c r="G56" s="86"/>
      <c r="H56" s="86"/>
      <c r="I56" s="79"/>
      <c r="J56" s="79"/>
      <c r="K56" s="79"/>
      <c r="L56" s="79"/>
      <c r="M56" s="79"/>
      <c r="N56" s="79"/>
      <c r="O56" s="79"/>
      <c r="P56" s="79"/>
      <c r="Q56" s="79"/>
      <c r="R56" s="79"/>
      <c r="S56" s="79"/>
      <c r="T56" s="79"/>
      <c r="U56" s="79"/>
      <c r="V56" s="79"/>
      <c r="W56" s="79"/>
      <c r="X56" s="29"/>
      <c r="Y56" s="79"/>
    </row>
    <row r="57" spans="3:25" ht="15" x14ac:dyDescent="0.25">
      <c r="C57" s="86"/>
      <c r="D57" s="86"/>
      <c r="E57" s="86"/>
      <c r="F57" s="86"/>
      <c r="G57" s="86"/>
      <c r="H57" s="86"/>
      <c r="I57" s="79"/>
      <c r="J57" s="79"/>
      <c r="K57" s="79"/>
      <c r="L57" s="79"/>
      <c r="M57" s="79"/>
      <c r="N57" s="79"/>
      <c r="O57" s="79"/>
      <c r="P57" s="79"/>
      <c r="Q57" s="79"/>
      <c r="R57" s="79"/>
      <c r="S57" s="79"/>
      <c r="T57" s="79"/>
      <c r="U57" s="79"/>
      <c r="V57" s="79"/>
      <c r="W57" s="79"/>
      <c r="X57" s="29"/>
      <c r="Y57" s="79"/>
    </row>
    <row r="58" spans="3:25" ht="15" x14ac:dyDescent="0.25">
      <c r="C58" s="86"/>
      <c r="D58" s="86"/>
      <c r="E58" s="86"/>
      <c r="F58" s="86"/>
      <c r="G58" s="86"/>
      <c r="H58" s="86"/>
      <c r="I58" s="79"/>
      <c r="J58" s="79"/>
      <c r="K58" s="79"/>
      <c r="L58" s="79"/>
      <c r="M58" s="79"/>
      <c r="N58" s="79"/>
      <c r="O58" s="79"/>
      <c r="P58" s="79"/>
      <c r="Q58" s="79"/>
      <c r="R58" s="79"/>
      <c r="S58" s="79"/>
      <c r="T58" s="79"/>
      <c r="U58" s="79"/>
      <c r="V58" s="79"/>
      <c r="W58" s="79"/>
      <c r="X58" s="29"/>
      <c r="Y58" s="79"/>
    </row>
    <row r="59" spans="3:25" ht="15" x14ac:dyDescent="0.25">
      <c r="C59" s="86"/>
      <c r="D59" s="86"/>
      <c r="E59" s="86"/>
      <c r="F59" s="86"/>
      <c r="G59" s="86"/>
      <c r="H59" s="86"/>
      <c r="I59" s="79"/>
      <c r="J59" s="79"/>
      <c r="K59" s="79"/>
      <c r="L59" s="79"/>
      <c r="M59" s="79"/>
      <c r="N59" s="79"/>
      <c r="O59" s="79"/>
      <c r="P59" s="79"/>
      <c r="Q59" s="79"/>
      <c r="R59" s="79"/>
      <c r="S59" s="79"/>
      <c r="T59" s="79"/>
      <c r="U59" s="79"/>
      <c r="V59" s="79"/>
      <c r="W59" s="79"/>
      <c r="X59" s="29"/>
      <c r="Y59" s="79"/>
    </row>
    <row r="60" spans="3:25" ht="15" x14ac:dyDescent="0.25">
      <c r="C60" s="86"/>
      <c r="D60" s="86"/>
      <c r="E60" s="86"/>
      <c r="F60" s="86"/>
      <c r="G60" s="86"/>
      <c r="H60" s="86"/>
      <c r="I60" s="79"/>
      <c r="J60" s="79"/>
      <c r="K60" s="79"/>
      <c r="L60" s="79"/>
      <c r="M60" s="79"/>
      <c r="N60" s="79"/>
      <c r="O60" s="79"/>
      <c r="P60" s="79"/>
      <c r="Q60" s="79"/>
      <c r="R60" s="79"/>
      <c r="S60" s="79"/>
      <c r="T60" s="79"/>
      <c r="U60" s="79"/>
      <c r="V60" s="79"/>
      <c r="W60" s="79"/>
      <c r="X60" s="29"/>
      <c r="Y60" s="79"/>
    </row>
    <row r="61" spans="3:25" ht="15" x14ac:dyDescent="0.25">
      <c r="C61" s="86"/>
      <c r="D61" s="86"/>
      <c r="E61" s="86"/>
      <c r="F61" s="86"/>
      <c r="G61" s="86"/>
      <c r="H61" s="86"/>
      <c r="I61" s="79"/>
      <c r="J61" s="79"/>
      <c r="K61" s="79"/>
      <c r="L61" s="79"/>
      <c r="M61" s="79"/>
      <c r="N61" s="79"/>
      <c r="O61" s="79"/>
      <c r="P61" s="79"/>
      <c r="Q61" s="79"/>
      <c r="R61" s="79"/>
      <c r="S61" s="79"/>
      <c r="T61" s="79"/>
      <c r="U61" s="79"/>
      <c r="V61" s="79"/>
      <c r="W61" s="79"/>
      <c r="X61" s="29"/>
    </row>
  </sheetData>
  <mergeCells count="3">
    <mergeCell ref="J9:K9"/>
    <mergeCell ref="J10:K11"/>
    <mergeCell ref="J20:J24"/>
  </mergeCells>
  <dataValidations count="1">
    <dataValidation type="list" allowBlank="1" showInputMessage="1" showErrorMessage="1" sqref="J10:K11" xr:uid="{8260C287-8305-4529-9E02-5B21C7A70A1A}">
      <formula1>$X$14:$X$18</formula1>
    </dataValidation>
  </dataValidations>
  <pageMargins left="0.7" right="0.7" top="0.75" bottom="0.75" header="0.3" footer="0.3"/>
  <pageSetup paperSize="9" orientation="portrait" r:id="rId1"/>
  <headerFooter>
    <oddHeader>&amp;L&amp;"Calibri"&amp;10&amp;K636466Åpen informasjon / Public information&amp;1#</oddHeader>
  </headerFooter>
  <ignoredErrors>
    <ignoredError sqref="P20 R20"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F64C-BEBB-425A-A272-BA0C22CD6002}">
  <dimension ref="A1:Q105"/>
  <sheetViews>
    <sheetView showGridLines="0" zoomScaleNormal="100" workbookViewId="0">
      <selection activeCell="F56" sqref="F56"/>
    </sheetView>
  </sheetViews>
  <sheetFormatPr baseColWidth="10" defaultColWidth="11.42578125" defaultRowHeight="14.25" customHeight="1" x14ac:dyDescent="0.25"/>
  <cols>
    <col min="2" max="2" width="21.7109375" style="40" customWidth="1"/>
    <col min="3" max="3" width="28.42578125" customWidth="1"/>
    <col min="4" max="9" width="8.140625" customWidth="1"/>
  </cols>
  <sheetData>
    <row r="1" spans="1:17" ht="15" x14ac:dyDescent="0.25">
      <c r="A1" s="55"/>
      <c r="B1" s="56"/>
      <c r="C1" s="55"/>
      <c r="D1" s="55"/>
      <c r="E1" s="55"/>
      <c r="F1" s="55"/>
      <c r="G1" s="55"/>
      <c r="H1" s="55"/>
    </row>
    <row r="2" spans="1:17" ht="23.25" x14ac:dyDescent="0.35">
      <c r="A2" s="55"/>
      <c r="B2" s="59" t="s">
        <v>38</v>
      </c>
      <c r="C2" s="55"/>
      <c r="D2" s="55"/>
      <c r="E2" s="55"/>
      <c r="F2" s="55"/>
      <c r="G2" s="55"/>
      <c r="H2" s="55"/>
    </row>
    <row r="3" spans="1:17" ht="18.75" x14ac:dyDescent="0.3">
      <c r="A3" s="55"/>
      <c r="B3" s="58" t="s">
        <v>112</v>
      </c>
      <c r="C3" s="55"/>
      <c r="D3" s="55"/>
      <c r="E3" s="55"/>
      <c r="F3" s="55"/>
      <c r="G3" s="55"/>
      <c r="H3" s="55"/>
    </row>
    <row r="4" spans="1:17" ht="15" x14ac:dyDescent="0.25">
      <c r="A4" s="55"/>
      <c r="B4" s="57" t="s">
        <v>39</v>
      </c>
      <c r="C4" s="56"/>
      <c r="D4" s="55"/>
      <c r="E4" s="55"/>
      <c r="F4" s="55"/>
      <c r="G4" s="55"/>
      <c r="H4" s="55"/>
    </row>
    <row r="5" spans="1:17" ht="15" x14ac:dyDescent="0.25">
      <c r="A5" s="55"/>
      <c r="B5" s="57"/>
      <c r="C5" s="56"/>
      <c r="D5" s="55"/>
      <c r="E5" s="55"/>
      <c r="F5" s="55"/>
      <c r="G5" s="55"/>
      <c r="H5" s="55"/>
    </row>
    <row r="7" spans="1:17" s="54" customFormat="1" ht="14.25" customHeight="1" x14ac:dyDescent="0.25">
      <c r="A7" s="40"/>
      <c r="B7" s="40"/>
      <c r="C7" s="40"/>
      <c r="D7" s="40">
        <v>2025</v>
      </c>
      <c r="E7" s="40">
        <v>2026</v>
      </c>
      <c r="F7" s="40">
        <v>2027</v>
      </c>
      <c r="G7" s="40">
        <v>2028</v>
      </c>
      <c r="H7" s="40">
        <v>2029</v>
      </c>
      <c r="I7" s="40">
        <v>2030</v>
      </c>
      <c r="J7" s="39"/>
      <c r="K7" s="39"/>
      <c r="L7" s="39"/>
    </row>
    <row r="8" spans="1:17" ht="14.25" customHeight="1" x14ac:dyDescent="0.3">
      <c r="B8" s="47" t="s">
        <v>40</v>
      </c>
      <c r="C8" t="s">
        <v>41</v>
      </c>
      <c r="D8" s="121">
        <v>45</v>
      </c>
      <c r="E8" s="121">
        <v>45.4</v>
      </c>
      <c r="F8" s="121">
        <v>46</v>
      </c>
      <c r="G8" s="121">
        <v>47</v>
      </c>
      <c r="H8" s="121">
        <v>47.4</v>
      </c>
      <c r="I8" s="121">
        <v>47</v>
      </c>
      <c r="J8" s="77" t="s">
        <v>42</v>
      </c>
      <c r="K8" s="39"/>
      <c r="L8" s="39"/>
      <c r="N8" s="48"/>
      <c r="O8" s="48"/>
      <c r="P8" s="48"/>
      <c r="Q8" s="48"/>
    </row>
    <row r="9" spans="1:17" ht="14.25" customHeight="1" x14ac:dyDescent="0.3">
      <c r="B9" s="47"/>
      <c r="C9" t="s">
        <v>43</v>
      </c>
      <c r="D9" s="121">
        <v>2.2000000000000002</v>
      </c>
      <c r="E9" s="121">
        <v>2.5999999999999996</v>
      </c>
      <c r="F9" s="121">
        <v>3.8</v>
      </c>
      <c r="G9" s="121">
        <v>5.4</v>
      </c>
      <c r="H9" s="121">
        <v>6.4</v>
      </c>
      <c r="I9" s="121">
        <v>7.6</v>
      </c>
      <c r="J9" s="39"/>
      <c r="K9" s="39"/>
      <c r="L9" s="39"/>
      <c r="N9" s="48"/>
      <c r="O9" s="48"/>
      <c r="P9" s="48"/>
      <c r="Q9" s="48"/>
    </row>
    <row r="10" spans="1:17" ht="14.25" customHeight="1" x14ac:dyDescent="0.3">
      <c r="B10" s="47"/>
      <c r="C10" t="s">
        <v>44</v>
      </c>
      <c r="D10" s="121">
        <v>4.5</v>
      </c>
      <c r="E10" s="121">
        <v>5</v>
      </c>
      <c r="F10" s="121">
        <v>5.6</v>
      </c>
      <c r="G10" s="121">
        <v>6.4</v>
      </c>
      <c r="H10" s="121">
        <v>7.45</v>
      </c>
      <c r="I10" s="121">
        <v>8.4</v>
      </c>
      <c r="J10" s="39"/>
      <c r="K10" s="39"/>
      <c r="L10" s="39"/>
      <c r="N10" s="48"/>
      <c r="O10" s="48"/>
      <c r="P10" s="48"/>
      <c r="Q10" s="48"/>
    </row>
    <row r="11" spans="1:17" ht="14.25" customHeight="1" x14ac:dyDescent="0.3">
      <c r="B11" s="47"/>
      <c r="C11" t="s">
        <v>45</v>
      </c>
      <c r="D11" s="121">
        <v>11.5</v>
      </c>
      <c r="E11" s="121">
        <v>12.5</v>
      </c>
      <c r="F11" s="121">
        <v>13.5</v>
      </c>
      <c r="G11" s="121">
        <v>14.5</v>
      </c>
      <c r="H11" s="121">
        <v>15.5</v>
      </c>
      <c r="I11" s="121">
        <v>17</v>
      </c>
      <c r="J11" s="39"/>
      <c r="K11" s="39"/>
      <c r="L11" s="39"/>
      <c r="N11" s="48"/>
      <c r="O11" s="48"/>
      <c r="P11" s="48"/>
      <c r="Q11" s="48"/>
    </row>
    <row r="12" spans="1:17" ht="14.25" customHeight="1" x14ac:dyDescent="0.3">
      <c r="B12" s="47"/>
      <c r="C12" t="s">
        <v>82</v>
      </c>
      <c r="D12" s="121">
        <v>0</v>
      </c>
      <c r="E12" s="121">
        <v>0</v>
      </c>
      <c r="F12" s="121">
        <v>0.2</v>
      </c>
      <c r="G12" s="121">
        <v>0.4</v>
      </c>
      <c r="H12" s="121">
        <v>0.8</v>
      </c>
      <c r="I12" s="121">
        <v>1.2</v>
      </c>
      <c r="J12" s="39"/>
      <c r="K12" s="39"/>
      <c r="L12" s="39"/>
      <c r="N12" s="48"/>
      <c r="O12" s="48"/>
      <c r="P12" s="48"/>
      <c r="Q12" s="48"/>
    </row>
    <row r="13" spans="1:17" ht="14.25" customHeight="1" x14ac:dyDescent="0.3">
      <c r="B13" s="47"/>
      <c r="C13" t="s">
        <v>46</v>
      </c>
      <c r="D13" s="121">
        <v>78</v>
      </c>
      <c r="E13" s="121">
        <v>78</v>
      </c>
      <c r="F13" s="121">
        <v>77</v>
      </c>
      <c r="G13" s="121">
        <v>77</v>
      </c>
      <c r="H13" s="121">
        <v>76</v>
      </c>
      <c r="I13" s="121">
        <v>76</v>
      </c>
      <c r="N13" s="48"/>
      <c r="O13" s="48"/>
      <c r="P13" s="48"/>
      <c r="Q13" s="48"/>
    </row>
    <row r="14" spans="1:17" ht="14.25" customHeight="1" x14ac:dyDescent="0.3">
      <c r="B14" s="47"/>
      <c r="C14" s="52" t="s">
        <v>47</v>
      </c>
      <c r="D14" s="134">
        <f t="shared" ref="D14:G14" si="0">SUM(D8:D13)</f>
        <v>141.19999999999999</v>
      </c>
      <c r="E14" s="51">
        <f t="shared" si="0"/>
        <v>143.5</v>
      </c>
      <c r="F14" s="51">
        <f t="shared" si="0"/>
        <v>146.10000000000002</v>
      </c>
      <c r="G14" s="51">
        <f t="shared" si="0"/>
        <v>150.69999999999999</v>
      </c>
      <c r="H14" s="51">
        <f>SUM(H8:H13)</f>
        <v>153.55000000000001</v>
      </c>
      <c r="I14" s="51">
        <f>SUM(I8:I13)</f>
        <v>157.19999999999999</v>
      </c>
      <c r="N14" s="48"/>
      <c r="O14" s="48"/>
      <c r="P14" s="48"/>
      <c r="Q14" s="48"/>
    </row>
    <row r="15" spans="1:17" ht="14.25" customHeight="1" x14ac:dyDescent="0.3">
      <c r="B15" s="47"/>
      <c r="D15" s="39" t="s">
        <v>48</v>
      </c>
      <c r="E15" s="39" t="s">
        <v>48</v>
      </c>
      <c r="F15" s="39" t="s">
        <v>48</v>
      </c>
      <c r="G15" s="39" t="s">
        <v>48</v>
      </c>
      <c r="H15" s="39" t="s">
        <v>48</v>
      </c>
      <c r="I15" s="39" t="s">
        <v>48</v>
      </c>
      <c r="N15" s="48"/>
      <c r="O15" s="48"/>
      <c r="P15" s="48"/>
      <c r="Q15" s="48"/>
    </row>
    <row r="16" spans="1:17" ht="14.25" customHeight="1" x14ac:dyDescent="0.3">
      <c r="B16" s="47"/>
      <c r="C16" s="99" t="s">
        <v>49</v>
      </c>
      <c r="D16" s="121">
        <v>138.80000000000001</v>
      </c>
      <c r="E16" s="121">
        <v>139.38399999999999</v>
      </c>
      <c r="F16" s="121">
        <v>140.124</v>
      </c>
      <c r="G16" s="121">
        <v>140.864</v>
      </c>
      <c r="H16" s="121">
        <v>141.60400000000001</v>
      </c>
      <c r="I16" s="121">
        <v>142.34399999999999</v>
      </c>
      <c r="N16" s="48"/>
      <c r="O16" s="48"/>
      <c r="P16" s="48"/>
      <c r="Q16" s="48"/>
    </row>
    <row r="17" spans="2:17" ht="14.25" customHeight="1" x14ac:dyDescent="0.3">
      <c r="B17" s="47"/>
      <c r="C17" s="99" t="s">
        <v>76</v>
      </c>
      <c r="D17" s="121">
        <v>15.9</v>
      </c>
      <c r="E17" s="121">
        <v>15.9</v>
      </c>
      <c r="F17" s="121">
        <v>15.9</v>
      </c>
      <c r="G17" s="121">
        <v>15.9</v>
      </c>
      <c r="H17" s="121">
        <v>15.9</v>
      </c>
      <c r="I17" s="121">
        <v>15.9</v>
      </c>
      <c r="N17" s="48"/>
      <c r="O17" s="48"/>
      <c r="P17" s="48"/>
      <c r="Q17" s="48"/>
    </row>
    <row r="18" spans="2:17" ht="14.25" customHeight="1" x14ac:dyDescent="0.3">
      <c r="B18" s="47"/>
      <c r="C18" s="99" t="s">
        <v>77</v>
      </c>
      <c r="D18" s="121">
        <v>0</v>
      </c>
      <c r="E18" s="121">
        <v>0</v>
      </c>
      <c r="F18" s="121">
        <v>0</v>
      </c>
      <c r="G18" s="121">
        <v>0</v>
      </c>
      <c r="H18" s="121">
        <v>0</v>
      </c>
      <c r="I18" s="121">
        <v>0</v>
      </c>
      <c r="N18" s="48"/>
      <c r="O18" s="48"/>
      <c r="P18" s="48"/>
      <c r="Q18" s="48"/>
    </row>
    <row r="19" spans="2:17" ht="14.25" customHeight="1" x14ac:dyDescent="0.3">
      <c r="B19" s="47"/>
      <c r="C19" s="99" t="s">
        <v>51</v>
      </c>
      <c r="D19" s="121">
        <v>0.75800000000000001</v>
      </c>
      <c r="E19" s="121">
        <v>0.95699999999999985</v>
      </c>
      <c r="F19" s="121">
        <v>1.323</v>
      </c>
      <c r="G19" s="121">
        <v>1.8080000000000001</v>
      </c>
      <c r="H19" s="121">
        <v>2.2240000000000002</v>
      </c>
      <c r="I19" s="121">
        <v>2.61933333333333</v>
      </c>
      <c r="N19" s="48"/>
      <c r="O19" s="48"/>
      <c r="P19" s="48"/>
      <c r="Q19" s="48"/>
    </row>
    <row r="20" spans="2:17" ht="14.25" customHeight="1" x14ac:dyDescent="0.3">
      <c r="B20" s="47"/>
      <c r="C20" s="99" t="s">
        <v>52</v>
      </c>
      <c r="D20" s="121">
        <v>0</v>
      </c>
      <c r="E20" s="121">
        <v>0</v>
      </c>
      <c r="F20" s="121">
        <v>0</v>
      </c>
      <c r="G20" s="121">
        <v>0</v>
      </c>
      <c r="H20" s="121">
        <v>0</v>
      </c>
      <c r="I20" s="121">
        <v>0</v>
      </c>
      <c r="N20" s="48"/>
      <c r="O20" s="48"/>
      <c r="P20" s="48"/>
      <c r="Q20" s="48"/>
    </row>
    <row r="21" spans="2:17" ht="14.25" customHeight="1" x14ac:dyDescent="0.3">
      <c r="B21" s="47"/>
      <c r="C21" s="99" t="s">
        <v>53</v>
      </c>
      <c r="D21" s="121">
        <v>2.4</v>
      </c>
      <c r="E21" s="121">
        <v>2.4</v>
      </c>
      <c r="F21" s="121">
        <v>2.4</v>
      </c>
      <c r="G21" s="121">
        <v>2.4</v>
      </c>
      <c r="H21" s="121">
        <v>2.4</v>
      </c>
      <c r="I21" s="121">
        <v>1</v>
      </c>
      <c r="N21" s="48"/>
      <c r="O21" s="48"/>
      <c r="P21" s="48"/>
      <c r="Q21" s="48"/>
    </row>
    <row r="22" spans="2:17" ht="14.25" customHeight="1" x14ac:dyDescent="0.3">
      <c r="B22" s="47"/>
      <c r="C22" s="50" t="s">
        <v>54</v>
      </c>
      <c r="D22" s="49">
        <f t="shared" ref="D22" si="1">SUM(D16:D21)</f>
        <v>157.85800000000003</v>
      </c>
      <c r="E22" s="49">
        <f t="shared" ref="E22" si="2">SUM(E16:E21)</f>
        <v>158.64099999999999</v>
      </c>
      <c r="F22" s="49">
        <f t="shared" ref="F22" si="3">SUM(F16:F21)</f>
        <v>159.74700000000001</v>
      </c>
      <c r="G22" s="49">
        <f t="shared" ref="G22" si="4">SUM(G16:G21)</f>
        <v>160.97200000000001</v>
      </c>
      <c r="H22" s="49">
        <f>SUM(H16:H21)</f>
        <v>162.12800000000001</v>
      </c>
      <c r="I22" s="49">
        <f>SUM(I16:I21)</f>
        <v>161.86333333333334</v>
      </c>
      <c r="N22" s="48"/>
      <c r="O22" s="48"/>
      <c r="P22" s="48"/>
      <c r="Q22" s="48"/>
    </row>
    <row r="23" spans="2:17" ht="14.25" customHeight="1" x14ac:dyDescent="0.3">
      <c r="B23" s="47"/>
      <c r="D23" s="39"/>
      <c r="E23" s="39"/>
      <c r="F23" s="39"/>
      <c r="G23" s="39"/>
      <c r="H23" s="39"/>
      <c r="I23" s="39"/>
      <c r="N23" s="48"/>
      <c r="O23" s="48"/>
      <c r="P23" s="48"/>
      <c r="Q23" s="48"/>
    </row>
    <row r="24" spans="2:17" ht="14.25" customHeight="1" x14ac:dyDescent="0.3">
      <c r="B24" s="47"/>
      <c r="C24" s="44" t="s">
        <v>55</v>
      </c>
      <c r="D24" s="43">
        <f>+D22-D14</f>
        <v>16.658000000000044</v>
      </c>
      <c r="E24" s="43">
        <f t="shared" ref="E24:G24" si="5">+E22-E14</f>
        <v>15.140999999999991</v>
      </c>
      <c r="F24" s="43">
        <f t="shared" si="5"/>
        <v>13.646999999999991</v>
      </c>
      <c r="G24" s="43">
        <f t="shared" si="5"/>
        <v>10.27200000000002</v>
      </c>
      <c r="H24" s="43">
        <f>+H22-H14</f>
        <v>8.578000000000003</v>
      </c>
      <c r="I24" s="43">
        <f>+I22-I14</f>
        <v>4.6633333333333553</v>
      </c>
      <c r="N24" s="48"/>
      <c r="O24" s="48"/>
      <c r="P24" s="48"/>
      <c r="Q24" s="48"/>
    </row>
    <row r="25" spans="2:17" ht="14.25" customHeight="1" x14ac:dyDescent="0.3">
      <c r="B25" s="45"/>
      <c r="C25" s="53"/>
      <c r="D25" s="53" t="s">
        <v>48</v>
      </c>
      <c r="E25" s="53" t="s">
        <v>48</v>
      </c>
      <c r="F25" s="53" t="s">
        <v>48</v>
      </c>
      <c r="G25" s="53" t="s">
        <v>48</v>
      </c>
      <c r="H25" s="53" t="s">
        <v>48</v>
      </c>
      <c r="I25" s="53" t="s">
        <v>48</v>
      </c>
      <c r="N25" s="48"/>
      <c r="O25" s="48"/>
      <c r="P25" s="48"/>
      <c r="Q25" s="48"/>
    </row>
    <row r="26" spans="2:17" ht="14.25" customHeight="1" x14ac:dyDescent="0.3">
      <c r="B26" s="47"/>
      <c r="D26" t="s">
        <v>48</v>
      </c>
      <c r="E26" t="s">
        <v>48</v>
      </c>
      <c r="F26" t="s">
        <v>48</v>
      </c>
      <c r="I26" t="s">
        <v>48</v>
      </c>
      <c r="N26" s="48"/>
      <c r="O26" s="48"/>
      <c r="P26" s="48"/>
      <c r="Q26" s="48"/>
    </row>
    <row r="27" spans="2:17" ht="14.25" customHeight="1" x14ac:dyDescent="0.3">
      <c r="B27" s="47"/>
      <c r="C27" s="40"/>
      <c r="D27" s="40">
        <v>2025</v>
      </c>
      <c r="E27" s="40">
        <v>2026</v>
      </c>
      <c r="F27" s="40">
        <v>2027</v>
      </c>
      <c r="G27" s="40">
        <v>2028</v>
      </c>
      <c r="H27" s="40">
        <v>2029</v>
      </c>
      <c r="I27" s="40">
        <v>2030</v>
      </c>
      <c r="N27" s="48"/>
      <c r="O27" s="48"/>
      <c r="P27" s="48"/>
      <c r="Q27" s="48"/>
    </row>
    <row r="28" spans="2:17" ht="14.25" customHeight="1" x14ac:dyDescent="0.3">
      <c r="B28" s="47" t="s">
        <v>56</v>
      </c>
      <c r="C28" t="s">
        <v>41</v>
      </c>
      <c r="D28" s="121">
        <v>49</v>
      </c>
      <c r="E28" s="121">
        <v>51.4</v>
      </c>
      <c r="F28" s="122">
        <v>53</v>
      </c>
      <c r="G28" s="121">
        <v>55</v>
      </c>
      <c r="H28" s="121">
        <v>57</v>
      </c>
      <c r="I28" s="121">
        <v>59</v>
      </c>
      <c r="N28" s="48"/>
      <c r="O28" s="48"/>
      <c r="P28" s="48"/>
      <c r="Q28" s="48"/>
    </row>
    <row r="29" spans="2:17" ht="14.25" customHeight="1" x14ac:dyDescent="0.3">
      <c r="B29" s="47"/>
      <c r="C29" t="s">
        <v>43</v>
      </c>
      <c r="D29" s="121">
        <v>4</v>
      </c>
      <c r="E29" s="121">
        <v>4.5</v>
      </c>
      <c r="F29" s="122">
        <v>5.4</v>
      </c>
      <c r="G29" s="121">
        <v>6.1</v>
      </c>
      <c r="H29" s="121">
        <v>7.4</v>
      </c>
      <c r="I29" s="121">
        <v>9.3000000000000007</v>
      </c>
      <c r="N29" s="48"/>
      <c r="O29" s="48"/>
      <c r="P29" s="48"/>
      <c r="Q29" s="48"/>
    </row>
    <row r="30" spans="2:17" ht="14.25" customHeight="1" x14ac:dyDescent="0.3">
      <c r="B30" s="47"/>
      <c r="C30" t="s">
        <v>44</v>
      </c>
      <c r="D30" s="121">
        <v>4.8</v>
      </c>
      <c r="E30" s="121">
        <v>5.3</v>
      </c>
      <c r="F30" s="122">
        <v>5.9</v>
      </c>
      <c r="G30" s="121">
        <v>7</v>
      </c>
      <c r="H30" s="121">
        <v>8</v>
      </c>
      <c r="I30" s="121">
        <v>9</v>
      </c>
      <c r="N30" s="48"/>
      <c r="O30" s="48"/>
      <c r="P30" s="48"/>
      <c r="Q30" s="48"/>
    </row>
    <row r="31" spans="2:17" ht="14.25" customHeight="1" x14ac:dyDescent="0.3">
      <c r="B31" s="47"/>
      <c r="C31" t="s">
        <v>45</v>
      </c>
      <c r="D31" s="121">
        <v>0</v>
      </c>
      <c r="E31" s="121">
        <v>0</v>
      </c>
      <c r="F31" s="122">
        <v>0</v>
      </c>
      <c r="G31" s="121">
        <v>0</v>
      </c>
      <c r="H31" s="121">
        <v>0</v>
      </c>
      <c r="I31" s="121">
        <v>0</v>
      </c>
      <c r="N31" s="48"/>
      <c r="O31" s="48"/>
      <c r="P31" s="48"/>
      <c r="Q31" s="48"/>
    </row>
    <row r="32" spans="2:17" ht="14.25" customHeight="1" x14ac:dyDescent="0.3">
      <c r="B32" s="47"/>
      <c r="C32" t="s">
        <v>82</v>
      </c>
      <c r="D32" s="121">
        <v>0</v>
      </c>
      <c r="E32" s="121">
        <v>0</v>
      </c>
      <c r="F32" s="122">
        <v>1</v>
      </c>
      <c r="G32" s="121">
        <v>2</v>
      </c>
      <c r="H32" s="121">
        <v>5</v>
      </c>
      <c r="I32" s="121">
        <v>9</v>
      </c>
      <c r="N32" s="48"/>
      <c r="O32" s="48"/>
      <c r="P32" s="48"/>
      <c r="Q32" s="48"/>
    </row>
    <row r="33" spans="2:17" ht="14.25" customHeight="1" x14ac:dyDescent="0.3">
      <c r="B33" s="47"/>
      <c r="C33" t="s">
        <v>46</v>
      </c>
      <c r="D33" s="121">
        <v>81</v>
      </c>
      <c r="E33" s="121">
        <v>81.2</v>
      </c>
      <c r="F33" s="122">
        <v>81.400000000000006</v>
      </c>
      <c r="G33" s="121">
        <v>82</v>
      </c>
      <c r="H33" s="121">
        <v>83</v>
      </c>
      <c r="I33" s="121">
        <v>83</v>
      </c>
      <c r="N33" s="48"/>
      <c r="O33" s="48"/>
      <c r="P33" s="48"/>
      <c r="Q33" s="48"/>
    </row>
    <row r="34" spans="2:17" ht="14.25" customHeight="1" x14ac:dyDescent="0.3">
      <c r="B34" s="47"/>
      <c r="C34" s="52" t="s">
        <v>47</v>
      </c>
      <c r="D34" s="51">
        <f t="shared" ref="D34" si="6">SUM(D28:D33)</f>
        <v>138.80000000000001</v>
      </c>
      <c r="E34" s="51">
        <f t="shared" ref="E34" si="7">SUM(E28:E33)</f>
        <v>142.4</v>
      </c>
      <c r="F34" s="51">
        <f t="shared" ref="F34" si="8">SUM(F28:F33)</f>
        <v>146.69999999999999</v>
      </c>
      <c r="G34" s="51">
        <f t="shared" ref="G34" si="9">SUM(G28:G33)</f>
        <v>152.1</v>
      </c>
      <c r="H34" s="51">
        <f>SUM(H28:H33)</f>
        <v>160.4</v>
      </c>
      <c r="I34" s="51">
        <f>SUM(I28:I33)</f>
        <v>169.3</v>
      </c>
      <c r="N34" s="48"/>
      <c r="O34" s="48"/>
      <c r="P34" s="48"/>
      <c r="Q34" s="48"/>
    </row>
    <row r="35" spans="2:17" ht="14.25" customHeight="1" x14ac:dyDescent="0.3">
      <c r="B35" s="47"/>
      <c r="D35" s="39" t="s">
        <v>48</v>
      </c>
      <c r="E35" s="39" t="s">
        <v>48</v>
      </c>
      <c r="F35" s="39"/>
      <c r="G35" s="39"/>
      <c r="H35" s="39"/>
      <c r="I35" s="39" t="s">
        <v>48</v>
      </c>
      <c r="N35" s="48"/>
      <c r="O35" s="48"/>
      <c r="P35" s="48"/>
      <c r="Q35" s="48"/>
    </row>
    <row r="36" spans="2:17" ht="14.25" customHeight="1" x14ac:dyDescent="0.3">
      <c r="B36" s="47"/>
      <c r="C36" t="s">
        <v>49</v>
      </c>
      <c r="D36" s="121">
        <v>67.082581183999991</v>
      </c>
      <c r="E36" s="121">
        <v>67.048654252999995</v>
      </c>
      <c r="F36" s="122">
        <v>66.936384141999994</v>
      </c>
      <c r="G36" s="121">
        <v>67.390569622000001</v>
      </c>
      <c r="H36" s="121">
        <v>66.060526224</v>
      </c>
      <c r="I36" s="121">
        <v>66.060526224</v>
      </c>
      <c r="N36" s="48"/>
      <c r="O36" s="48"/>
      <c r="P36" s="48"/>
      <c r="Q36" s="48"/>
    </row>
    <row r="37" spans="2:17" ht="14.25" customHeight="1" x14ac:dyDescent="0.3">
      <c r="B37" s="47"/>
      <c r="C37" t="s">
        <v>50</v>
      </c>
      <c r="D37" s="121">
        <v>41.876288842615587</v>
      </c>
      <c r="E37" s="121">
        <v>44.060893648999254</v>
      </c>
      <c r="F37" s="122">
        <v>46.35946505299647</v>
      </c>
      <c r="G37" s="121">
        <v>48.777948471065905</v>
      </c>
      <c r="H37" s="121">
        <v>51.322599480516956</v>
      </c>
      <c r="I37" s="121">
        <v>54</v>
      </c>
      <c r="N37" s="48"/>
      <c r="O37" s="48"/>
      <c r="P37" s="48"/>
      <c r="Q37" s="48"/>
    </row>
    <row r="38" spans="2:17" ht="14.25" customHeight="1" x14ac:dyDescent="0.3">
      <c r="B38" s="47"/>
      <c r="C38" t="s">
        <v>50</v>
      </c>
      <c r="D38" s="121">
        <v>0.7</v>
      </c>
      <c r="E38" s="121">
        <v>0.7</v>
      </c>
      <c r="F38" s="122">
        <v>0.7</v>
      </c>
      <c r="G38" s="121">
        <v>0.7</v>
      </c>
      <c r="H38" s="121">
        <v>0.7</v>
      </c>
      <c r="I38" s="121">
        <v>0.7</v>
      </c>
      <c r="N38" s="48"/>
      <c r="O38" s="48"/>
      <c r="P38" s="48"/>
      <c r="Q38" s="48"/>
    </row>
    <row r="39" spans="2:17" ht="14.25" customHeight="1" x14ac:dyDescent="0.3">
      <c r="B39" s="47"/>
      <c r="C39" t="s">
        <v>51</v>
      </c>
      <c r="D39" s="121">
        <v>4.7568546416557567</v>
      </c>
      <c r="E39" s="121">
        <v>5.5189429467907098</v>
      </c>
      <c r="F39" s="122">
        <v>6.4031242374328503</v>
      </c>
      <c r="G39" s="121">
        <v>7.4289588414465673</v>
      </c>
      <c r="H39" s="121">
        <v>8.6191408164889438</v>
      </c>
      <c r="I39" s="121">
        <v>10</v>
      </c>
      <c r="N39" s="48"/>
      <c r="O39" s="48"/>
      <c r="P39" s="48"/>
      <c r="Q39" s="48"/>
    </row>
    <row r="40" spans="2:17" ht="14.25" customHeight="1" x14ac:dyDescent="0.3">
      <c r="B40" s="47"/>
      <c r="C40" t="s">
        <v>52</v>
      </c>
      <c r="D40" s="121">
        <v>48</v>
      </c>
      <c r="E40" s="121">
        <v>48.037599999999998</v>
      </c>
      <c r="F40" s="122">
        <v>48.075200000000002</v>
      </c>
      <c r="G40" s="121">
        <v>48.1128</v>
      </c>
      <c r="H40" s="121">
        <v>48.150400000000005</v>
      </c>
      <c r="I40" s="121">
        <v>48.188000000000002</v>
      </c>
      <c r="N40" s="48"/>
      <c r="O40" s="48"/>
      <c r="P40" s="48"/>
      <c r="Q40" s="48"/>
    </row>
    <row r="41" spans="2:17" ht="14.25" customHeight="1" x14ac:dyDescent="0.3">
      <c r="B41" s="47"/>
      <c r="C41" t="s">
        <v>53</v>
      </c>
      <c r="D41" s="121">
        <v>12</v>
      </c>
      <c r="E41" s="121">
        <v>11.8</v>
      </c>
      <c r="F41" s="122">
        <v>11.6</v>
      </c>
      <c r="G41" s="121">
        <v>11.4</v>
      </c>
      <c r="H41" s="121">
        <v>11.2</v>
      </c>
      <c r="I41" s="121">
        <v>11</v>
      </c>
      <c r="N41" s="48"/>
      <c r="O41" s="48"/>
      <c r="P41" s="48"/>
      <c r="Q41" s="48"/>
    </row>
    <row r="42" spans="2:17" ht="14.25" customHeight="1" x14ac:dyDescent="0.3">
      <c r="B42" s="47"/>
      <c r="C42" s="50" t="s">
        <v>54</v>
      </c>
      <c r="D42" s="49">
        <f t="shared" ref="D42:G42" si="10">SUM(D36:D41)</f>
        <v>174.41572466827134</v>
      </c>
      <c r="E42" s="49">
        <f t="shared" si="10"/>
        <v>177.16609084878996</v>
      </c>
      <c r="F42" s="49">
        <f t="shared" si="10"/>
        <v>180.07417343242932</v>
      </c>
      <c r="G42" s="49">
        <f t="shared" si="10"/>
        <v>183.81027693451247</v>
      </c>
      <c r="H42" s="49">
        <f>SUM(H36:H41)</f>
        <v>186.0526665210059</v>
      </c>
      <c r="I42" s="49">
        <f>SUM(I36:I41)</f>
        <v>189.94852622399998</v>
      </c>
      <c r="N42" s="48"/>
      <c r="O42" s="48"/>
      <c r="P42" s="48"/>
      <c r="Q42" s="48"/>
    </row>
    <row r="43" spans="2:17" ht="14.25" customHeight="1" x14ac:dyDescent="0.3">
      <c r="B43" s="47"/>
      <c r="D43" s="39" t="s">
        <v>48</v>
      </c>
      <c r="E43" s="39"/>
      <c r="F43" s="39"/>
      <c r="G43" s="39"/>
      <c r="H43" s="39"/>
      <c r="I43" s="39" t="s">
        <v>48</v>
      </c>
      <c r="N43" s="48"/>
      <c r="O43" s="48"/>
      <c r="P43" s="48"/>
      <c r="Q43" s="48"/>
    </row>
    <row r="44" spans="2:17" ht="14.25" customHeight="1" x14ac:dyDescent="0.3">
      <c r="B44" s="47"/>
      <c r="C44" s="44" t="s">
        <v>55</v>
      </c>
      <c r="D44" s="43">
        <f t="shared" ref="D44:G44" si="11">+D42-D34</f>
        <v>35.615724668271326</v>
      </c>
      <c r="E44" s="43">
        <f t="shared" si="11"/>
        <v>34.766090848789958</v>
      </c>
      <c r="F44" s="43">
        <f t="shared" si="11"/>
        <v>33.37417343242933</v>
      </c>
      <c r="G44" s="43">
        <f t="shared" si="11"/>
        <v>31.710276934512478</v>
      </c>
      <c r="H44" s="43">
        <f>+H42-H34</f>
        <v>25.652666521005898</v>
      </c>
      <c r="I44" s="43">
        <f>+I42-I34</f>
        <v>20.648526223999966</v>
      </c>
      <c r="N44" s="48"/>
      <c r="O44" s="48"/>
      <c r="P44" s="48"/>
      <c r="Q44" s="48"/>
    </row>
    <row r="45" spans="2:17" ht="14.25" customHeight="1" x14ac:dyDescent="0.3">
      <c r="B45" s="45"/>
      <c r="C45" s="53"/>
      <c r="D45" s="53" t="s">
        <v>48</v>
      </c>
      <c r="E45" s="53" t="s">
        <v>48</v>
      </c>
      <c r="F45" s="42"/>
      <c r="G45" s="53" t="s">
        <v>48</v>
      </c>
      <c r="H45" s="53" t="s">
        <v>48</v>
      </c>
      <c r="I45" s="53" t="s">
        <v>48</v>
      </c>
      <c r="N45" s="48"/>
      <c r="O45" s="48"/>
      <c r="P45" s="48"/>
      <c r="Q45" s="48"/>
    </row>
    <row r="46" spans="2:17" ht="14.25" customHeight="1" x14ac:dyDescent="0.3">
      <c r="B46" s="47"/>
      <c r="D46" t="s">
        <v>48</v>
      </c>
      <c r="E46" t="s">
        <v>48</v>
      </c>
      <c r="F46" s="41"/>
      <c r="I46" t="s">
        <v>48</v>
      </c>
      <c r="N46" s="48"/>
      <c r="O46" s="48"/>
      <c r="P46" s="48"/>
      <c r="Q46" s="48"/>
    </row>
    <row r="47" spans="2:17" ht="14.25" customHeight="1" x14ac:dyDescent="0.3">
      <c r="B47" s="47"/>
      <c r="C47" s="40"/>
      <c r="D47" s="40">
        <v>2025</v>
      </c>
      <c r="E47" s="40">
        <v>2026</v>
      </c>
      <c r="F47" s="40">
        <v>2027</v>
      </c>
      <c r="G47" s="40">
        <v>2028</v>
      </c>
      <c r="H47" s="40">
        <v>2029</v>
      </c>
      <c r="I47" s="40">
        <v>2030</v>
      </c>
      <c r="N47" s="48"/>
      <c r="O47" s="48"/>
      <c r="P47" s="48"/>
      <c r="Q47" s="48"/>
    </row>
    <row r="48" spans="2:17" ht="14.25" customHeight="1" x14ac:dyDescent="0.3">
      <c r="B48" s="47" t="s">
        <v>58</v>
      </c>
      <c r="C48" t="s">
        <v>41</v>
      </c>
      <c r="D48" s="121">
        <v>34.1</v>
      </c>
      <c r="E48" s="121">
        <v>35.68</v>
      </c>
      <c r="F48" s="122">
        <v>37.26</v>
      </c>
      <c r="G48" s="121">
        <v>38.840000000000003</v>
      </c>
      <c r="H48" s="121">
        <v>40.42</v>
      </c>
      <c r="I48" s="121">
        <v>42</v>
      </c>
      <c r="N48" s="48"/>
      <c r="O48" s="48"/>
      <c r="P48" s="48"/>
      <c r="Q48" s="48"/>
    </row>
    <row r="49" spans="2:17" ht="14.25" customHeight="1" x14ac:dyDescent="0.25">
      <c r="C49" t="s">
        <v>43</v>
      </c>
      <c r="D49" s="121">
        <v>2</v>
      </c>
      <c r="E49" s="121">
        <v>2.4</v>
      </c>
      <c r="F49" s="122">
        <v>2.8</v>
      </c>
      <c r="G49" s="121">
        <v>3.2</v>
      </c>
      <c r="H49" s="121">
        <v>3.6</v>
      </c>
      <c r="I49" s="121">
        <v>4</v>
      </c>
      <c r="N49" s="48"/>
      <c r="O49" s="48"/>
      <c r="P49" s="48"/>
      <c r="Q49" s="48"/>
    </row>
    <row r="50" spans="2:17" ht="14.25" customHeight="1" x14ac:dyDescent="0.25">
      <c r="C50" t="s">
        <v>44</v>
      </c>
      <c r="D50" s="121">
        <v>1.619</v>
      </c>
      <c r="E50" s="121">
        <v>1.8552</v>
      </c>
      <c r="F50" s="122">
        <v>2.0914000000000001</v>
      </c>
      <c r="G50" s="121">
        <v>2.3275999999999999</v>
      </c>
      <c r="H50" s="121">
        <v>2.5637999999999996</v>
      </c>
      <c r="I50" s="121">
        <v>2.8</v>
      </c>
      <c r="N50" s="48"/>
      <c r="O50" s="48"/>
      <c r="P50" s="48"/>
      <c r="Q50" s="48"/>
    </row>
    <row r="51" spans="2:17" ht="14.25" customHeight="1" x14ac:dyDescent="0.25">
      <c r="C51" t="s">
        <v>45</v>
      </c>
      <c r="D51" s="121">
        <v>0</v>
      </c>
      <c r="E51" s="121">
        <v>0</v>
      </c>
      <c r="F51" s="122">
        <v>0</v>
      </c>
      <c r="G51" s="121">
        <v>0</v>
      </c>
      <c r="H51" s="121">
        <v>0</v>
      </c>
      <c r="I51" s="121">
        <v>0</v>
      </c>
      <c r="N51" s="48"/>
      <c r="O51" s="48"/>
      <c r="P51" s="48"/>
      <c r="Q51" s="48"/>
    </row>
    <row r="52" spans="2:17" ht="14.25" customHeight="1" x14ac:dyDescent="0.25">
      <c r="C52" t="s">
        <v>82</v>
      </c>
      <c r="D52" s="121">
        <v>0</v>
      </c>
      <c r="E52" s="121">
        <v>1</v>
      </c>
      <c r="F52" s="122">
        <v>2</v>
      </c>
      <c r="G52" s="121">
        <v>3</v>
      </c>
      <c r="H52" s="121">
        <v>4</v>
      </c>
      <c r="I52" s="121">
        <v>5</v>
      </c>
      <c r="N52" s="48"/>
      <c r="O52" s="48"/>
      <c r="P52" s="48"/>
      <c r="Q52" s="48"/>
    </row>
    <row r="53" spans="2:17" ht="14.25" customHeight="1" x14ac:dyDescent="0.25">
      <c r="C53" t="s">
        <v>46</v>
      </c>
      <c r="D53" s="121">
        <v>47.007000000000005</v>
      </c>
      <c r="E53" s="121">
        <v>47.605600000000003</v>
      </c>
      <c r="F53" s="122">
        <v>48.2042</v>
      </c>
      <c r="G53" s="121">
        <v>48.802800000000005</v>
      </c>
      <c r="H53" s="121">
        <v>49.401400000000002</v>
      </c>
      <c r="I53" s="121">
        <v>50</v>
      </c>
      <c r="N53" s="48"/>
      <c r="O53" s="48"/>
      <c r="P53" s="48"/>
      <c r="Q53" s="48"/>
    </row>
    <row r="54" spans="2:17" ht="14.25" customHeight="1" x14ac:dyDescent="0.25">
      <c r="C54" s="52" t="s">
        <v>47</v>
      </c>
      <c r="D54" s="51">
        <f t="shared" ref="D54" si="12">SUM(D48:D53)</f>
        <v>84.725999999999999</v>
      </c>
      <c r="E54" s="51">
        <f t="shared" ref="E54" si="13">SUM(E48:E53)</f>
        <v>88.54079999999999</v>
      </c>
      <c r="F54" s="51">
        <f t="shared" ref="F54" si="14">SUM(F48:F53)</f>
        <v>92.355599999999995</v>
      </c>
      <c r="G54" s="51">
        <f t="shared" ref="G54" si="15">SUM(G48:G53)</f>
        <v>96.170400000000001</v>
      </c>
      <c r="H54" s="51">
        <f>SUM(H48:H53)</f>
        <v>99.985200000000006</v>
      </c>
      <c r="I54" s="51">
        <f>SUM(I48:I53)</f>
        <v>103.8</v>
      </c>
      <c r="N54" s="48"/>
      <c r="O54" s="48"/>
      <c r="P54" s="48"/>
      <c r="Q54" s="48"/>
    </row>
    <row r="55" spans="2:17" ht="14.25" customHeight="1" x14ac:dyDescent="0.25">
      <c r="D55" s="39" t="s">
        <v>48</v>
      </c>
      <c r="E55" s="39" t="s">
        <v>48</v>
      </c>
      <c r="F55" s="39"/>
      <c r="G55" s="39"/>
      <c r="H55" s="39"/>
      <c r="I55" s="39" t="s">
        <v>48</v>
      </c>
      <c r="N55" s="48"/>
      <c r="O55" s="48"/>
      <c r="P55" s="48"/>
      <c r="Q55" s="48"/>
    </row>
    <row r="56" spans="2:17" ht="14.25" customHeight="1" x14ac:dyDescent="0.25">
      <c r="C56" t="s">
        <v>49</v>
      </c>
      <c r="D56" s="121">
        <v>14</v>
      </c>
      <c r="E56" s="121">
        <v>14</v>
      </c>
      <c r="F56" s="121">
        <v>14</v>
      </c>
      <c r="G56" s="121">
        <v>14</v>
      </c>
      <c r="H56" s="121">
        <v>14</v>
      </c>
      <c r="I56" s="121">
        <v>14</v>
      </c>
      <c r="N56" s="48"/>
      <c r="O56" s="48"/>
      <c r="P56" s="48"/>
      <c r="Q56" s="48"/>
    </row>
    <row r="57" spans="2:17" ht="14.25" customHeight="1" x14ac:dyDescent="0.25">
      <c r="C57" t="s">
        <v>76</v>
      </c>
      <c r="D57" s="121">
        <v>24</v>
      </c>
      <c r="E57" s="121">
        <v>27.8</v>
      </c>
      <c r="F57" s="121">
        <v>31.6</v>
      </c>
      <c r="G57" s="121">
        <v>35.4</v>
      </c>
      <c r="H57" s="121">
        <v>39.200000000000003</v>
      </c>
      <c r="I57" s="121">
        <v>43</v>
      </c>
      <c r="N57" s="48"/>
      <c r="O57" s="48"/>
      <c r="P57" s="48"/>
      <c r="Q57" s="48"/>
    </row>
    <row r="58" spans="2:17" ht="14.25" customHeight="1" x14ac:dyDescent="0.25">
      <c r="C58" t="s">
        <v>77</v>
      </c>
      <c r="D58" s="121">
        <v>0</v>
      </c>
      <c r="E58" s="121">
        <v>0</v>
      </c>
      <c r="F58" s="121">
        <v>0</v>
      </c>
      <c r="G58" s="121">
        <v>0</v>
      </c>
      <c r="H58" s="121">
        <v>0</v>
      </c>
      <c r="I58" s="121">
        <v>0</v>
      </c>
      <c r="N58" s="48"/>
      <c r="O58" s="48"/>
      <c r="P58" s="48"/>
      <c r="Q58" s="48"/>
    </row>
    <row r="59" spans="2:17" ht="14.25" customHeight="1" x14ac:dyDescent="0.25">
      <c r="C59" t="s">
        <v>51</v>
      </c>
      <c r="D59" s="121">
        <v>2</v>
      </c>
      <c r="E59" s="121">
        <v>3</v>
      </c>
      <c r="F59" s="121">
        <v>4</v>
      </c>
      <c r="G59" s="121">
        <v>5</v>
      </c>
      <c r="H59" s="121">
        <v>6</v>
      </c>
      <c r="I59" s="121">
        <v>7</v>
      </c>
      <c r="N59" s="48"/>
      <c r="O59" s="48"/>
      <c r="P59" s="48"/>
      <c r="Q59" s="48"/>
    </row>
    <row r="60" spans="2:17" ht="14.25" customHeight="1" x14ac:dyDescent="0.25">
      <c r="C60" t="s">
        <v>52</v>
      </c>
      <c r="D60" s="121">
        <v>29</v>
      </c>
      <c r="E60" s="121">
        <v>28.8</v>
      </c>
      <c r="F60" s="121">
        <v>28.6</v>
      </c>
      <c r="G60" s="121">
        <v>28.4</v>
      </c>
      <c r="H60" s="121">
        <v>28.2</v>
      </c>
      <c r="I60" s="121">
        <v>28</v>
      </c>
      <c r="N60" s="48"/>
      <c r="O60" s="48"/>
      <c r="P60" s="48"/>
      <c r="Q60" s="48"/>
    </row>
    <row r="61" spans="2:17" ht="14.25" customHeight="1" x14ac:dyDescent="0.25">
      <c r="C61" t="s">
        <v>53</v>
      </c>
      <c r="D61" s="121">
        <v>11</v>
      </c>
      <c r="E61" s="121">
        <v>10.199999999999999</v>
      </c>
      <c r="F61" s="121">
        <v>9.4</v>
      </c>
      <c r="G61" s="121">
        <v>8.6</v>
      </c>
      <c r="H61" s="121">
        <v>7.8</v>
      </c>
      <c r="I61" s="121">
        <v>7</v>
      </c>
      <c r="N61" s="48"/>
      <c r="O61" s="48"/>
      <c r="P61" s="48"/>
      <c r="Q61" s="48"/>
    </row>
    <row r="62" spans="2:17" ht="14.25" customHeight="1" x14ac:dyDescent="0.25">
      <c r="C62" s="50" t="s">
        <v>54</v>
      </c>
      <c r="D62" s="49">
        <f t="shared" ref="D62" si="16">SUM(D56:D61)</f>
        <v>80</v>
      </c>
      <c r="E62" s="49">
        <f t="shared" ref="E62" si="17">SUM(E56:E61)</f>
        <v>83.8</v>
      </c>
      <c r="F62" s="49">
        <f t="shared" ref="F62" si="18">SUM(F56:F61)</f>
        <v>87.600000000000009</v>
      </c>
      <c r="G62" s="49">
        <f t="shared" ref="G62" si="19">SUM(G56:G61)</f>
        <v>91.399999999999991</v>
      </c>
      <c r="H62" s="49">
        <f>SUM(H56:H61)</f>
        <v>95.2</v>
      </c>
      <c r="I62" s="49">
        <f>SUM(I56:I61)</f>
        <v>99</v>
      </c>
      <c r="N62" s="48"/>
      <c r="O62" s="48"/>
      <c r="P62" s="48"/>
      <c r="Q62" s="48"/>
    </row>
    <row r="63" spans="2:17" ht="14.25" customHeight="1" x14ac:dyDescent="0.25">
      <c r="D63" s="39" t="s">
        <v>48</v>
      </c>
      <c r="E63" s="39"/>
      <c r="F63" s="39"/>
      <c r="G63" s="39"/>
      <c r="H63" s="39"/>
      <c r="I63" s="39" t="s">
        <v>48</v>
      </c>
      <c r="N63" s="48"/>
      <c r="O63" s="48"/>
      <c r="P63" s="48"/>
      <c r="Q63" s="48"/>
    </row>
    <row r="64" spans="2:17" ht="14.25" customHeight="1" x14ac:dyDescent="0.3">
      <c r="B64" s="47"/>
      <c r="C64" s="44" t="s">
        <v>55</v>
      </c>
      <c r="D64" s="43">
        <f t="shared" ref="D64:G64" si="20">+D62-D54</f>
        <v>-4.7259999999999991</v>
      </c>
      <c r="E64" s="43">
        <f t="shared" si="20"/>
        <v>-4.740799999999993</v>
      </c>
      <c r="F64" s="43">
        <f t="shared" si="20"/>
        <v>-4.7555999999999869</v>
      </c>
      <c r="G64" s="43">
        <f t="shared" si="20"/>
        <v>-4.7704000000000093</v>
      </c>
      <c r="H64" s="43">
        <f>+H62-H54</f>
        <v>-4.7852000000000032</v>
      </c>
      <c r="I64" s="43">
        <f>+I62-I54</f>
        <v>-4.7999999999999972</v>
      </c>
      <c r="N64" s="48"/>
      <c r="O64" s="48"/>
      <c r="P64" s="48"/>
      <c r="Q64" s="48"/>
    </row>
    <row r="65" spans="2:17" ht="14.25" customHeight="1" x14ac:dyDescent="0.3">
      <c r="B65" s="45"/>
      <c r="C65" s="53"/>
      <c r="D65" s="53"/>
      <c r="E65" s="53"/>
      <c r="F65" s="42"/>
      <c r="G65" s="53"/>
      <c r="H65" s="53"/>
      <c r="I65" s="53"/>
      <c r="N65" s="48"/>
      <c r="O65" s="48"/>
      <c r="P65" s="48"/>
      <c r="Q65" s="48"/>
    </row>
    <row r="66" spans="2:17" ht="14.25" customHeight="1" x14ac:dyDescent="0.25">
      <c r="D66" t="s">
        <v>48</v>
      </c>
      <c r="E66" t="s">
        <v>48</v>
      </c>
      <c r="F66" s="41"/>
      <c r="I66" t="s">
        <v>48</v>
      </c>
      <c r="N66" s="48"/>
      <c r="O66" s="48"/>
      <c r="P66" s="48"/>
      <c r="Q66" s="48"/>
    </row>
    <row r="67" spans="2:17" ht="14.25" customHeight="1" x14ac:dyDescent="0.3">
      <c r="B67" s="47"/>
      <c r="C67" s="40"/>
      <c r="D67" s="40">
        <v>2025</v>
      </c>
      <c r="E67" s="40">
        <v>2026</v>
      </c>
      <c r="F67" s="40">
        <v>2027</v>
      </c>
      <c r="G67" s="40">
        <v>2028</v>
      </c>
      <c r="H67" s="40">
        <v>2029</v>
      </c>
      <c r="I67" s="40">
        <v>2030</v>
      </c>
      <c r="N67" s="48"/>
      <c r="O67" s="48"/>
      <c r="P67" s="48"/>
      <c r="Q67" s="48"/>
    </row>
    <row r="68" spans="2:17" ht="14.25" customHeight="1" x14ac:dyDescent="0.3">
      <c r="B68" s="47" t="s">
        <v>59</v>
      </c>
      <c r="C68" t="s">
        <v>41</v>
      </c>
      <c r="D68" s="121">
        <v>0</v>
      </c>
      <c r="E68" s="121">
        <v>0</v>
      </c>
      <c r="F68" s="122">
        <v>0</v>
      </c>
      <c r="G68" s="121">
        <v>0</v>
      </c>
      <c r="H68" s="121">
        <v>0</v>
      </c>
      <c r="I68" s="121">
        <v>0</v>
      </c>
      <c r="N68" s="48"/>
      <c r="O68" s="48"/>
      <c r="P68" s="48"/>
      <c r="Q68" s="48"/>
    </row>
    <row r="69" spans="2:17" ht="14.25" customHeight="1" x14ac:dyDescent="0.25">
      <c r="C69" t="s">
        <v>43</v>
      </c>
      <c r="D69" s="121">
        <v>2.8310977276070761</v>
      </c>
      <c r="E69" s="121">
        <v>3.4848323231573697</v>
      </c>
      <c r="F69" s="122">
        <v>4.2895221179054426</v>
      </c>
      <c r="G69" s="121">
        <v>5.2800244871836481</v>
      </c>
      <c r="H69" s="121">
        <v>6.4992457945110189</v>
      </c>
      <c r="I69" s="121">
        <v>8</v>
      </c>
      <c r="N69" s="48"/>
      <c r="O69" s="48"/>
      <c r="P69" s="48"/>
      <c r="Q69" s="48"/>
    </row>
    <row r="70" spans="2:17" ht="14.25" customHeight="1" x14ac:dyDescent="0.25">
      <c r="C70" t="s">
        <v>44</v>
      </c>
      <c r="D70" s="121">
        <v>1.8153195314896455</v>
      </c>
      <c r="E70" s="121">
        <v>2.1260548396179262</v>
      </c>
      <c r="F70" s="122">
        <v>2.4899799195977468</v>
      </c>
      <c r="G70" s="121">
        <v>2.9161994716534232</v>
      </c>
      <c r="H70" s="121">
        <v>3.4153766829756411</v>
      </c>
      <c r="I70" s="121">
        <v>4</v>
      </c>
      <c r="N70" s="48"/>
      <c r="O70" s="48"/>
      <c r="P70" s="48"/>
      <c r="Q70" s="48"/>
    </row>
    <row r="71" spans="2:17" ht="14.25" customHeight="1" x14ac:dyDescent="0.25">
      <c r="C71" t="s">
        <v>45</v>
      </c>
      <c r="D71" s="121">
        <v>0</v>
      </c>
      <c r="E71" s="121">
        <v>0</v>
      </c>
      <c r="F71" s="122">
        <v>0</v>
      </c>
      <c r="G71" s="121">
        <v>0</v>
      </c>
      <c r="H71" s="121">
        <v>0</v>
      </c>
      <c r="I71" s="121">
        <v>0</v>
      </c>
      <c r="N71" s="48"/>
      <c r="O71" s="48"/>
      <c r="P71" s="48"/>
      <c r="Q71" s="48"/>
    </row>
    <row r="72" spans="2:17" ht="14.25" customHeight="1" x14ac:dyDescent="0.25">
      <c r="C72" t="s">
        <v>82</v>
      </c>
      <c r="D72" s="121">
        <v>0.1</v>
      </c>
      <c r="E72" s="121">
        <v>0.3</v>
      </c>
      <c r="F72" s="122">
        <v>0.6</v>
      </c>
      <c r="G72" s="121">
        <v>1.3</v>
      </c>
      <c r="H72" s="121">
        <v>2</v>
      </c>
      <c r="I72" s="121">
        <v>3</v>
      </c>
      <c r="N72" s="48"/>
      <c r="O72" s="48"/>
      <c r="P72" s="48"/>
      <c r="Q72" s="48"/>
    </row>
    <row r="73" spans="2:17" ht="14.25" customHeight="1" x14ac:dyDescent="0.25">
      <c r="C73" t="s">
        <v>46</v>
      </c>
      <c r="D73" s="121">
        <v>33.693292962309449</v>
      </c>
      <c r="E73" s="121">
        <v>34.142495959218394</v>
      </c>
      <c r="F73" s="122">
        <v>34.597687784012386</v>
      </c>
      <c r="G73" s="121">
        <v>35.058948280458473</v>
      </c>
      <c r="H73" s="121">
        <v>35.526358356810306</v>
      </c>
      <c r="I73" s="121">
        <v>36</v>
      </c>
      <c r="N73" s="48"/>
      <c r="O73" s="48"/>
      <c r="P73" s="48"/>
      <c r="Q73" s="48"/>
    </row>
    <row r="74" spans="2:17" ht="14.25" customHeight="1" x14ac:dyDescent="0.25">
      <c r="C74" s="52" t="s">
        <v>47</v>
      </c>
      <c r="D74" s="51">
        <f t="shared" ref="D74" si="21">SUM(D68:D73)</f>
        <v>38.439710221406173</v>
      </c>
      <c r="E74" s="51">
        <f t="shared" ref="E74" si="22">SUM(E68:E73)</f>
        <v>40.05338312199369</v>
      </c>
      <c r="F74" s="51">
        <f t="shared" ref="F74" si="23">SUM(F68:F73)</f>
        <v>41.977189821515573</v>
      </c>
      <c r="G74" s="51">
        <f t="shared" ref="G74" si="24">SUM(G68:G73)</f>
        <v>44.555172239295544</v>
      </c>
      <c r="H74" s="51">
        <f>SUM(H68:H73)</f>
        <v>47.440980834296965</v>
      </c>
      <c r="I74" s="51">
        <f>SUM(I68:I73)</f>
        <v>51</v>
      </c>
      <c r="N74" s="48"/>
      <c r="O74" s="48"/>
      <c r="P74" s="48"/>
      <c r="Q74" s="48"/>
    </row>
    <row r="75" spans="2:17" ht="14.25" customHeight="1" x14ac:dyDescent="0.25">
      <c r="D75" s="39" t="s">
        <v>48</v>
      </c>
      <c r="E75" s="39" t="s">
        <v>48</v>
      </c>
      <c r="F75" s="39"/>
      <c r="G75" s="39"/>
      <c r="H75" s="39"/>
      <c r="I75" s="39" t="s">
        <v>48</v>
      </c>
      <c r="N75" s="48"/>
      <c r="O75" s="48"/>
      <c r="P75" s="48"/>
      <c r="Q75" s="48"/>
    </row>
    <row r="76" spans="2:17" ht="14.25" customHeight="1" x14ac:dyDescent="0.25">
      <c r="C76" t="s">
        <v>49</v>
      </c>
      <c r="D76" s="121">
        <v>0</v>
      </c>
      <c r="E76" s="121">
        <v>0</v>
      </c>
      <c r="F76" s="121">
        <v>0</v>
      </c>
      <c r="G76" s="121">
        <v>0</v>
      </c>
      <c r="H76" s="121">
        <v>0</v>
      </c>
      <c r="I76" s="121">
        <v>0</v>
      </c>
      <c r="N76" s="48"/>
      <c r="O76" s="48"/>
      <c r="P76" s="48"/>
      <c r="Q76" s="48"/>
    </row>
    <row r="77" spans="2:17" ht="14.25" customHeight="1" x14ac:dyDescent="0.25">
      <c r="C77" t="s">
        <v>76</v>
      </c>
      <c r="D77" s="121">
        <v>11.425395973583067</v>
      </c>
      <c r="E77" s="121">
        <v>12.064664801586703</v>
      </c>
      <c r="F77" s="121">
        <v>12.739701723352871</v>
      </c>
      <c r="G77" s="121">
        <v>13.452508019837811</v>
      </c>
      <c r="H77" s="121">
        <v>14.20519694680673</v>
      </c>
      <c r="I77" s="121">
        <v>15</v>
      </c>
      <c r="N77" s="48"/>
      <c r="O77" s="48"/>
      <c r="P77" s="48"/>
      <c r="Q77" s="48"/>
    </row>
    <row r="78" spans="2:17" ht="14.25" customHeight="1" x14ac:dyDescent="0.25">
      <c r="C78" t="s">
        <v>77</v>
      </c>
      <c r="D78" s="121">
        <v>10</v>
      </c>
      <c r="E78" s="121">
        <v>10</v>
      </c>
      <c r="F78" s="121">
        <v>10</v>
      </c>
      <c r="G78" s="121">
        <v>14</v>
      </c>
      <c r="H78" s="121">
        <v>14</v>
      </c>
      <c r="I78" s="121">
        <v>14</v>
      </c>
      <c r="N78" s="48"/>
      <c r="O78" s="48"/>
      <c r="P78" s="48"/>
      <c r="Q78" s="48"/>
    </row>
    <row r="79" spans="2:17" ht="14.25" customHeight="1" x14ac:dyDescent="0.25">
      <c r="C79" t="s">
        <v>51</v>
      </c>
      <c r="D79" s="121">
        <v>5.1538684598183835</v>
      </c>
      <c r="E79" s="121">
        <v>5.6276186654895595</v>
      </c>
      <c r="F79" s="121">
        <v>6.1449165982948868</v>
      </c>
      <c r="G79" s="121">
        <v>6.7097652212217138</v>
      </c>
      <c r="H79" s="121">
        <v>7.3265354547544312</v>
      </c>
      <c r="I79" s="121">
        <v>8</v>
      </c>
      <c r="N79" s="48"/>
      <c r="O79" s="48"/>
      <c r="P79" s="48"/>
      <c r="Q79" s="48"/>
    </row>
    <row r="80" spans="2:17" ht="14.25" customHeight="1" x14ac:dyDescent="0.25">
      <c r="C80" t="s">
        <v>52</v>
      </c>
      <c r="D80" s="121">
        <v>0</v>
      </c>
      <c r="E80" s="121">
        <v>0</v>
      </c>
      <c r="F80" s="121">
        <v>0</v>
      </c>
      <c r="G80" s="121">
        <v>0</v>
      </c>
      <c r="H80" s="121">
        <v>0</v>
      </c>
      <c r="I80" s="121">
        <v>0</v>
      </c>
      <c r="N80" s="48"/>
      <c r="O80" s="48"/>
      <c r="P80" s="48"/>
      <c r="Q80" s="48"/>
    </row>
    <row r="81" spans="2:17" ht="14.25" customHeight="1" x14ac:dyDescent="0.25">
      <c r="C81" t="s">
        <v>53</v>
      </c>
      <c r="D81" s="121">
        <v>11.2</v>
      </c>
      <c r="E81" s="121">
        <v>11</v>
      </c>
      <c r="F81" s="121">
        <v>10.799999999999999</v>
      </c>
      <c r="G81" s="121">
        <v>10.6</v>
      </c>
      <c r="H81" s="121">
        <v>10.399999999999999</v>
      </c>
      <c r="I81" s="121">
        <v>10.199999999999999</v>
      </c>
      <c r="N81" s="48"/>
      <c r="O81" s="48"/>
      <c r="P81" s="48"/>
      <c r="Q81" s="48"/>
    </row>
    <row r="82" spans="2:17" ht="14.25" customHeight="1" x14ac:dyDescent="0.25">
      <c r="C82" s="50" t="s">
        <v>54</v>
      </c>
      <c r="D82" s="49">
        <f t="shared" ref="D82" si="25">SUM(D76:D81)</f>
        <v>37.779264433401451</v>
      </c>
      <c r="E82" s="49">
        <f t="shared" ref="E82" si="26">SUM(E76:E81)</f>
        <v>38.692283467076265</v>
      </c>
      <c r="F82" s="49">
        <f t="shared" ref="F82" si="27">SUM(F76:F81)</f>
        <v>39.684618321647761</v>
      </c>
      <c r="G82" s="49">
        <f t="shared" ref="G82" si="28">SUM(G76:G81)</f>
        <v>44.762273241059525</v>
      </c>
      <c r="H82" s="49">
        <f>SUM(H76:H81)</f>
        <v>45.931732401561156</v>
      </c>
      <c r="I82" s="49">
        <f>SUM(I76:I81)</f>
        <v>47.2</v>
      </c>
      <c r="N82" s="48"/>
      <c r="O82" s="48"/>
      <c r="P82" s="48"/>
      <c r="Q82" s="48"/>
    </row>
    <row r="83" spans="2:17" ht="14.25" customHeight="1" x14ac:dyDescent="0.25">
      <c r="D83" s="39" t="s">
        <v>48</v>
      </c>
      <c r="E83" s="39"/>
      <c r="F83" s="39"/>
      <c r="G83" s="39"/>
      <c r="H83" s="39"/>
      <c r="I83" s="39" t="s">
        <v>48</v>
      </c>
      <c r="N83" s="48"/>
      <c r="O83" s="48"/>
      <c r="P83" s="48"/>
      <c r="Q83" s="48"/>
    </row>
    <row r="84" spans="2:17" ht="14.25" customHeight="1" x14ac:dyDescent="0.3">
      <c r="B84" s="47"/>
      <c r="C84" s="44" t="s">
        <v>55</v>
      </c>
      <c r="D84" s="43">
        <f t="shared" ref="D84:G84" si="29">+D82-D74</f>
        <v>-0.66044578800472209</v>
      </c>
      <c r="E84" s="43">
        <f t="shared" si="29"/>
        <v>-1.3610996549174246</v>
      </c>
      <c r="F84" s="43">
        <f t="shared" si="29"/>
        <v>-2.2925714998678117</v>
      </c>
      <c r="G84" s="43">
        <f t="shared" si="29"/>
        <v>0.20710100176398072</v>
      </c>
      <c r="H84" s="43">
        <f>+H82-H74</f>
        <v>-1.5092484327358093</v>
      </c>
      <c r="I84" s="43">
        <f>+I82-I74</f>
        <v>-3.7999999999999972</v>
      </c>
      <c r="N84" s="48"/>
      <c r="O84" s="48"/>
      <c r="P84" s="48"/>
      <c r="Q84" s="48"/>
    </row>
    <row r="85" spans="2:17" ht="14.25" customHeight="1" x14ac:dyDescent="0.3">
      <c r="B85" s="45"/>
      <c r="C85" s="53"/>
      <c r="D85" s="53" t="s">
        <v>48</v>
      </c>
      <c r="E85" s="53" t="s">
        <v>48</v>
      </c>
      <c r="F85" s="42"/>
      <c r="G85" s="53"/>
      <c r="H85" s="53"/>
      <c r="I85" s="53" t="s">
        <v>48</v>
      </c>
      <c r="N85" s="48"/>
      <c r="O85" s="48"/>
      <c r="P85" s="48"/>
      <c r="Q85" s="48"/>
    </row>
    <row r="86" spans="2:17" ht="14.25" customHeight="1" x14ac:dyDescent="0.3">
      <c r="B86" s="47"/>
      <c r="F86" s="41"/>
      <c r="N86" s="48"/>
      <c r="O86" s="48"/>
      <c r="P86" s="48"/>
      <c r="Q86" s="48"/>
    </row>
    <row r="87" spans="2:17" ht="14.25" customHeight="1" x14ac:dyDescent="0.25">
      <c r="C87" s="40"/>
      <c r="D87" s="40">
        <v>2025</v>
      </c>
      <c r="E87" s="40">
        <v>2026</v>
      </c>
      <c r="F87" s="40">
        <v>2027</v>
      </c>
      <c r="G87" s="40">
        <v>2028</v>
      </c>
      <c r="H87" s="40">
        <v>2029</v>
      </c>
      <c r="I87" s="40">
        <v>2030</v>
      </c>
      <c r="N87" s="48"/>
      <c r="O87" s="48"/>
      <c r="P87" s="48"/>
      <c r="Q87" s="48"/>
    </row>
    <row r="88" spans="2:17" ht="14.25" customHeight="1" x14ac:dyDescent="0.3">
      <c r="B88" s="47" t="s">
        <v>60</v>
      </c>
      <c r="C88" t="s">
        <v>41</v>
      </c>
      <c r="D88" s="121" cm="1">
        <f t="array" ref="D88:I93">+D8:I13+D28:I33+D48:I53+D68:I73</f>
        <v>128.1</v>
      </c>
      <c r="E88" s="121">
        <v>132.47999999999999</v>
      </c>
      <c r="F88" s="121">
        <v>136.26</v>
      </c>
      <c r="G88" s="121">
        <v>140.84</v>
      </c>
      <c r="H88" s="121">
        <v>144.82</v>
      </c>
      <c r="I88" s="121">
        <v>148</v>
      </c>
      <c r="L88" t="s">
        <v>61</v>
      </c>
      <c r="N88" s="48"/>
      <c r="O88" s="48"/>
      <c r="P88" s="48"/>
      <c r="Q88" s="48"/>
    </row>
    <row r="89" spans="2:17" ht="14.25" customHeight="1" x14ac:dyDescent="0.3">
      <c r="B89" s="47"/>
      <c r="C89" t="s">
        <v>43</v>
      </c>
      <c r="D89" s="121">
        <v>11.031097727607076</v>
      </c>
      <c r="E89" s="121">
        <v>12.98483232315737</v>
      </c>
      <c r="F89" s="121">
        <v>16.289522117905442</v>
      </c>
      <c r="G89" s="121">
        <v>19.980024487183648</v>
      </c>
      <c r="H89" s="121">
        <v>23.899245794511021</v>
      </c>
      <c r="I89" s="121">
        <v>28.9</v>
      </c>
      <c r="J89" s="39"/>
      <c r="N89" s="48"/>
      <c r="O89" s="48"/>
      <c r="P89" s="48"/>
      <c r="Q89" s="48"/>
    </row>
    <row r="90" spans="2:17" ht="14.25" customHeight="1" x14ac:dyDescent="0.3">
      <c r="B90" s="47"/>
      <c r="C90" t="s">
        <v>44</v>
      </c>
      <c r="D90" s="121">
        <v>12.734319531489646</v>
      </c>
      <c r="E90" s="121">
        <v>14.281254839617926</v>
      </c>
      <c r="F90" s="121">
        <v>16.081379919597747</v>
      </c>
      <c r="G90" s="121">
        <v>18.643799471653423</v>
      </c>
      <c r="H90" s="121">
        <v>21.42917668297564</v>
      </c>
      <c r="I90" s="121">
        <v>24.2</v>
      </c>
      <c r="J90" s="39"/>
      <c r="N90" s="48"/>
      <c r="O90" s="48"/>
      <c r="P90" s="48"/>
      <c r="Q90" s="48"/>
    </row>
    <row r="91" spans="2:17" ht="14.25" customHeight="1" x14ac:dyDescent="0.3">
      <c r="B91" s="47"/>
      <c r="C91" t="s">
        <v>45</v>
      </c>
      <c r="D91" s="121">
        <v>11.5</v>
      </c>
      <c r="E91" s="121">
        <v>12.5</v>
      </c>
      <c r="F91" s="121">
        <v>13.5</v>
      </c>
      <c r="G91" s="121">
        <v>14.5</v>
      </c>
      <c r="H91" s="121">
        <v>15.5</v>
      </c>
      <c r="I91" s="121">
        <v>17</v>
      </c>
      <c r="J91" s="39"/>
      <c r="N91" s="48"/>
      <c r="O91" s="48"/>
      <c r="P91" s="48"/>
      <c r="Q91" s="48"/>
    </row>
    <row r="92" spans="2:17" ht="14.25" customHeight="1" x14ac:dyDescent="0.3">
      <c r="B92" s="47"/>
      <c r="C92" t="s">
        <v>82</v>
      </c>
      <c r="D92" s="121">
        <v>0.1</v>
      </c>
      <c r="E92" s="121">
        <v>1.3</v>
      </c>
      <c r="F92" s="121">
        <v>3.8000000000000003</v>
      </c>
      <c r="G92" s="121">
        <v>6.7</v>
      </c>
      <c r="H92" s="121">
        <v>11.8</v>
      </c>
      <c r="I92" s="121">
        <v>18.2</v>
      </c>
      <c r="J92" s="39"/>
      <c r="N92" s="48"/>
      <c r="O92" s="48"/>
      <c r="P92" s="48"/>
      <c r="Q92" s="48"/>
    </row>
    <row r="93" spans="2:17" ht="14.25" customHeight="1" x14ac:dyDescent="0.3">
      <c r="B93" s="47"/>
      <c r="C93" t="s">
        <v>46</v>
      </c>
      <c r="D93" s="121">
        <v>239.70029296230945</v>
      </c>
      <c r="E93" s="121">
        <v>240.94809595921839</v>
      </c>
      <c r="F93" s="121">
        <v>241.20188778401237</v>
      </c>
      <c r="G93" s="121">
        <v>242.86174828045847</v>
      </c>
      <c r="H93" s="121">
        <v>243.9277583568103</v>
      </c>
      <c r="I93" s="121">
        <v>245</v>
      </c>
      <c r="J93" s="39"/>
      <c r="N93" s="48"/>
      <c r="O93" s="48"/>
      <c r="P93" s="48"/>
      <c r="Q93" s="48"/>
    </row>
    <row r="94" spans="2:17" ht="14.25" customHeight="1" x14ac:dyDescent="0.3">
      <c r="B94" s="47"/>
      <c r="C94" s="52" t="s">
        <v>47</v>
      </c>
      <c r="D94" s="51">
        <f t="shared" ref="D94" si="30">SUM(D88:D93)</f>
        <v>403.16571022140613</v>
      </c>
      <c r="E94" s="51">
        <f t="shared" ref="E94" si="31">SUM(E88:E93)</f>
        <v>414.49418312199373</v>
      </c>
      <c r="F94" s="51">
        <f t="shared" ref="F94" si="32">SUM(F88:F93)</f>
        <v>427.13278982151553</v>
      </c>
      <c r="G94" s="51">
        <f t="shared" ref="G94" si="33">SUM(G88:G93)</f>
        <v>443.52557223929551</v>
      </c>
      <c r="H94" s="51">
        <f>SUM(H88:H93)</f>
        <v>461.37618083429697</v>
      </c>
      <c r="I94" s="51">
        <f>SUM(I88:I93)</f>
        <v>481.29999999999995</v>
      </c>
      <c r="J94" s="39"/>
      <c r="N94" s="48"/>
      <c r="O94" s="48"/>
      <c r="P94" s="48"/>
      <c r="Q94" s="48"/>
    </row>
    <row r="95" spans="2:17" ht="14.25" customHeight="1" x14ac:dyDescent="0.3">
      <c r="B95" s="47"/>
      <c r="D95" s="39"/>
      <c r="E95" s="39"/>
      <c r="F95" s="39"/>
      <c r="G95" s="39"/>
      <c r="H95" s="39"/>
      <c r="I95" s="39"/>
      <c r="J95" s="39"/>
      <c r="N95" s="48"/>
      <c r="O95" s="48"/>
      <c r="P95" s="48"/>
      <c r="Q95" s="48"/>
    </row>
    <row r="96" spans="2:17" ht="14.25" customHeight="1" x14ac:dyDescent="0.3">
      <c r="B96" s="47"/>
      <c r="C96" t="s">
        <v>49</v>
      </c>
      <c r="D96" s="121" cm="1">
        <f t="array" ref="D96:I101">+D16:I21+D36:I41+D56:I61+D76:I81</f>
        <v>219.882581184</v>
      </c>
      <c r="E96" s="121">
        <v>220.43265425299998</v>
      </c>
      <c r="F96" s="121">
        <v>221.06038414199998</v>
      </c>
      <c r="G96" s="121">
        <v>222.25456962200002</v>
      </c>
      <c r="H96" s="121">
        <v>221.66452622400001</v>
      </c>
      <c r="I96" s="121">
        <v>222.40452622399999</v>
      </c>
      <c r="N96" s="48"/>
      <c r="O96" s="48"/>
      <c r="P96" s="48"/>
      <c r="Q96" s="48"/>
    </row>
    <row r="97" spans="2:17" ht="14.25" customHeight="1" x14ac:dyDescent="0.3">
      <c r="B97" s="47"/>
      <c r="C97" t="s">
        <v>76</v>
      </c>
      <c r="D97" s="121">
        <v>93.20168481619865</v>
      </c>
      <c r="E97" s="121">
        <v>99.825558450585959</v>
      </c>
      <c r="F97" s="121">
        <v>106.59916677634934</v>
      </c>
      <c r="G97" s="121">
        <v>113.5304564909037</v>
      </c>
      <c r="H97" s="121">
        <v>120.62779642732369</v>
      </c>
      <c r="I97" s="121">
        <v>127.9</v>
      </c>
      <c r="J97" s="39"/>
      <c r="N97" s="48"/>
      <c r="O97" s="48"/>
      <c r="P97" s="48"/>
      <c r="Q97" s="48"/>
    </row>
    <row r="98" spans="2:17" ht="14.25" customHeight="1" x14ac:dyDescent="0.3">
      <c r="B98" s="47"/>
      <c r="C98" t="s">
        <v>77</v>
      </c>
      <c r="D98" s="121">
        <v>10.7</v>
      </c>
      <c r="E98" s="121">
        <v>10.7</v>
      </c>
      <c r="F98" s="121">
        <v>10.7</v>
      </c>
      <c r="G98" s="121">
        <v>14.7</v>
      </c>
      <c r="H98" s="121">
        <v>14.7</v>
      </c>
      <c r="I98" s="121">
        <v>14.7</v>
      </c>
      <c r="J98" s="39"/>
      <c r="N98" s="48"/>
      <c r="O98" s="48"/>
      <c r="P98" s="48"/>
      <c r="Q98" s="48"/>
    </row>
    <row r="99" spans="2:17" ht="14.25" customHeight="1" x14ac:dyDescent="0.3">
      <c r="B99" s="47"/>
      <c r="C99" t="s">
        <v>51</v>
      </c>
      <c r="D99" s="121">
        <v>12.668723101474139</v>
      </c>
      <c r="E99" s="121">
        <v>15.10356161228027</v>
      </c>
      <c r="F99" s="121">
        <v>17.871040835727737</v>
      </c>
      <c r="G99" s="121">
        <v>20.946724062668281</v>
      </c>
      <c r="H99" s="121">
        <v>24.169676271243375</v>
      </c>
      <c r="I99" s="121">
        <v>27.61933333333333</v>
      </c>
      <c r="J99" s="39"/>
      <c r="N99" s="48"/>
      <c r="O99" s="48"/>
      <c r="P99" s="48"/>
      <c r="Q99" s="48"/>
    </row>
    <row r="100" spans="2:17" ht="14.25" customHeight="1" x14ac:dyDescent="0.3">
      <c r="B100" s="47"/>
      <c r="C100" t="s">
        <v>52</v>
      </c>
      <c r="D100" s="121">
        <v>77</v>
      </c>
      <c r="E100" s="121">
        <v>76.837599999999995</v>
      </c>
      <c r="F100" s="121">
        <v>76.675200000000004</v>
      </c>
      <c r="G100" s="121">
        <v>76.512799999999999</v>
      </c>
      <c r="H100" s="121">
        <v>76.350400000000008</v>
      </c>
      <c r="I100" s="121">
        <v>76.188000000000002</v>
      </c>
      <c r="J100" s="39"/>
      <c r="N100" s="48"/>
      <c r="O100" s="48"/>
      <c r="P100" s="48"/>
      <c r="Q100" s="48"/>
    </row>
    <row r="101" spans="2:17" ht="14.25" customHeight="1" x14ac:dyDescent="0.3">
      <c r="B101" s="47"/>
      <c r="C101" t="s">
        <v>53</v>
      </c>
      <c r="D101" s="121">
        <v>36.599999999999994</v>
      </c>
      <c r="E101" s="121">
        <v>35.4</v>
      </c>
      <c r="F101" s="121">
        <v>34.199999999999996</v>
      </c>
      <c r="G101" s="121">
        <v>33</v>
      </c>
      <c r="H101" s="121">
        <v>31.799999999999997</v>
      </c>
      <c r="I101" s="121">
        <v>29.2</v>
      </c>
      <c r="J101" s="39"/>
      <c r="N101" s="48"/>
      <c r="O101" s="48"/>
      <c r="P101" s="48"/>
      <c r="Q101" s="48"/>
    </row>
    <row r="102" spans="2:17" ht="14.25" customHeight="1" x14ac:dyDescent="0.3">
      <c r="B102" s="47"/>
      <c r="C102" s="50" t="s">
        <v>54</v>
      </c>
      <c r="D102" s="49">
        <f t="shared" ref="D102" si="34">SUM(D96:D101)</f>
        <v>450.05298910167278</v>
      </c>
      <c r="E102" s="49">
        <f t="shared" ref="E102" si="35">SUM(E96:E101)</f>
        <v>458.2993743158662</v>
      </c>
      <c r="F102" s="49">
        <f t="shared" ref="F102" si="36">SUM(F96:F101)</f>
        <v>467.10579175407702</v>
      </c>
      <c r="G102" s="49">
        <f t="shared" ref="G102" si="37">SUM(G96:G101)</f>
        <v>480.94455017557198</v>
      </c>
      <c r="H102" s="49">
        <f>SUM(H96:H101)</f>
        <v>489.31239892256707</v>
      </c>
      <c r="I102" s="49">
        <f>SUM(I96:I101)</f>
        <v>498.01185955733331</v>
      </c>
      <c r="J102" s="39"/>
      <c r="N102" s="48"/>
      <c r="O102" s="48"/>
      <c r="P102" s="48"/>
      <c r="Q102" s="48"/>
    </row>
    <row r="103" spans="2:17" ht="14.25" customHeight="1" x14ac:dyDescent="0.3">
      <c r="B103" s="47"/>
      <c r="D103" s="39"/>
      <c r="E103" s="39"/>
      <c r="F103" s="39"/>
      <c r="G103" s="39"/>
      <c r="H103" s="39"/>
      <c r="I103" s="39"/>
      <c r="J103" s="39"/>
      <c r="N103" s="48"/>
      <c r="O103" s="48"/>
      <c r="P103" s="48"/>
      <c r="Q103" s="48"/>
    </row>
    <row r="104" spans="2:17" ht="14.25" customHeight="1" x14ac:dyDescent="0.3">
      <c r="B104" s="47"/>
      <c r="C104" s="43" t="s">
        <v>62</v>
      </c>
      <c r="D104" s="43">
        <f t="shared" ref="D104:G104" si="38">+D102-D94</f>
        <v>46.887278880266649</v>
      </c>
      <c r="E104" s="43">
        <f t="shared" si="38"/>
        <v>43.805191193872474</v>
      </c>
      <c r="F104" s="43">
        <f t="shared" si="38"/>
        <v>39.973001932561488</v>
      </c>
      <c r="G104" s="43">
        <f t="shared" si="38"/>
        <v>37.418977936276463</v>
      </c>
      <c r="H104" s="43">
        <f>+H102-H94</f>
        <v>27.936218088270095</v>
      </c>
      <c r="I104" s="43">
        <f>+I102-I94</f>
        <v>16.711859557333355</v>
      </c>
    </row>
    <row r="105" spans="2:17" ht="13.9" customHeight="1" x14ac:dyDescent="0.3">
      <c r="B105" s="45"/>
      <c r="C105" s="53"/>
      <c r="D105" s="53"/>
      <c r="E105" s="53"/>
      <c r="F105" s="42"/>
      <c r="G105" s="53"/>
      <c r="H105" s="53"/>
      <c r="I105" s="53"/>
      <c r="J105" s="39"/>
    </row>
  </sheetData>
  <pageMargins left="0.7" right="0.7" top="0.75" bottom="0.75" header="0.3" footer="0.3"/>
  <pageSetup paperSize="9" orientation="portrait" r:id="rId1"/>
  <headerFooter>
    <oddHeader>&amp;L&amp;"Calibri"&amp;10&amp;K000000Åpen informasjon / Public information&amp;1#</oddHeader>
  </headerFooter>
  <ignoredErrors>
    <ignoredError sqref="D34:H34 D54:I54 D74:H74 D94:H9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EEBC1-4E7C-49C1-B488-5C6C2075AE12}">
  <dimension ref="A1:AB70"/>
  <sheetViews>
    <sheetView showGridLines="0" zoomScale="85" zoomScaleNormal="85" workbookViewId="0">
      <selection activeCell="L62" sqref="L62"/>
    </sheetView>
  </sheetViews>
  <sheetFormatPr baseColWidth="10" defaultColWidth="11.42578125" defaultRowHeight="15.75" x14ac:dyDescent="0.25"/>
  <cols>
    <col min="1" max="1" width="13.85546875" style="65" bestFit="1" customWidth="1"/>
    <col min="2" max="2" width="38.5703125" style="65" customWidth="1"/>
    <col min="3" max="8" width="8.7109375" style="65" customWidth="1"/>
    <col min="9" max="9" width="8.85546875" style="65" customWidth="1"/>
    <col min="10" max="10" width="10.5703125" style="65" customWidth="1"/>
    <col min="11" max="11" width="7.42578125" style="65" customWidth="1"/>
    <col min="12" max="12" width="28.140625" style="65" bestFit="1" customWidth="1"/>
    <col min="13" max="15" width="19.7109375" style="65" customWidth="1"/>
    <col min="16" max="16" width="26.85546875" style="65" bestFit="1" customWidth="1"/>
    <col min="17" max="17" width="28.140625" style="65" bestFit="1" customWidth="1"/>
    <col min="18" max="21" width="11.42578125" style="65"/>
    <col min="22" max="22" width="26.85546875" style="65" bestFit="1" customWidth="1"/>
    <col min="23" max="24" width="11.42578125" style="65"/>
    <col min="26" max="26" width="13" style="12" customWidth="1"/>
    <col min="27" max="27" width="11.42578125" style="71"/>
  </cols>
  <sheetData>
    <row r="1" spans="1:28" x14ac:dyDescent="0.25">
      <c r="A1" s="83"/>
      <c r="B1" s="83"/>
      <c r="C1" s="83"/>
      <c r="D1" s="83"/>
      <c r="E1" s="83"/>
      <c r="F1" s="83"/>
      <c r="G1" s="83"/>
      <c r="H1" s="83"/>
      <c r="I1" s="83"/>
      <c r="J1" s="79"/>
      <c r="K1" s="79"/>
      <c r="L1" s="79"/>
      <c r="M1" s="79"/>
      <c r="N1" s="79"/>
      <c r="O1" s="79"/>
      <c r="P1" s="79"/>
      <c r="Q1" s="79"/>
      <c r="R1" s="79"/>
      <c r="S1" s="79"/>
      <c r="T1" s="79"/>
      <c r="U1" s="79"/>
      <c r="V1" s="79"/>
      <c r="W1" s="79"/>
      <c r="X1" s="79"/>
    </row>
    <row r="2" spans="1:28" ht="24" x14ac:dyDescent="0.4">
      <c r="A2" s="98"/>
      <c r="B2" s="1" t="s">
        <v>17</v>
      </c>
      <c r="C2" s="83"/>
      <c r="D2" s="83"/>
      <c r="E2" s="83"/>
      <c r="F2" s="83"/>
      <c r="G2" s="83"/>
      <c r="H2" s="83"/>
      <c r="I2" s="83"/>
      <c r="J2" s="79"/>
      <c r="K2" s="79"/>
      <c r="L2" s="79"/>
      <c r="M2" s="79"/>
      <c r="N2" s="79"/>
      <c r="O2" s="79"/>
      <c r="P2" s="79"/>
      <c r="Q2" s="79"/>
      <c r="R2" s="79"/>
      <c r="S2" s="79"/>
      <c r="T2" s="79"/>
      <c r="U2" s="79"/>
      <c r="V2" s="79"/>
      <c r="W2" s="79"/>
      <c r="X2" s="79"/>
      <c r="AA2" s="72"/>
    </row>
    <row r="3" spans="1:28" ht="18.75" x14ac:dyDescent="0.3">
      <c r="A3" s="83"/>
      <c r="B3" s="2" t="s">
        <v>113</v>
      </c>
      <c r="C3" s="83"/>
      <c r="D3" s="83"/>
      <c r="E3" s="5"/>
      <c r="F3" s="83"/>
      <c r="G3" s="83"/>
      <c r="H3" s="83"/>
      <c r="I3" s="83"/>
      <c r="J3" s="79"/>
      <c r="K3" s="79"/>
      <c r="L3" s="79"/>
      <c r="M3" s="79"/>
      <c r="N3" s="79"/>
      <c r="O3" s="79"/>
      <c r="P3" s="79"/>
      <c r="Q3" s="79"/>
      <c r="R3" s="79"/>
      <c r="S3" s="79"/>
      <c r="T3" s="79"/>
      <c r="U3" s="79"/>
      <c r="V3" s="79"/>
      <c r="W3" s="79"/>
      <c r="X3" s="79"/>
      <c r="AA3" s="72"/>
    </row>
    <row r="4" spans="1:28" x14ac:dyDescent="0.25">
      <c r="A4" s="83"/>
      <c r="B4" s="3" t="s">
        <v>115</v>
      </c>
      <c r="C4" s="83"/>
      <c r="D4" s="83"/>
      <c r="E4" s="83"/>
      <c r="F4" s="83"/>
      <c r="G4" s="83"/>
      <c r="H4" s="83"/>
      <c r="I4" s="83"/>
      <c r="J4" s="79"/>
      <c r="K4" s="79"/>
      <c r="L4" s="79"/>
      <c r="M4" s="79"/>
      <c r="N4" s="79"/>
      <c r="O4" s="79"/>
      <c r="P4" s="79"/>
      <c r="Q4" s="79"/>
      <c r="R4" s="79"/>
      <c r="S4" s="79"/>
      <c r="T4" s="79"/>
      <c r="U4" s="79"/>
      <c r="V4" s="79"/>
      <c r="W4" s="79"/>
      <c r="X4" s="79"/>
      <c r="Y4" s="30"/>
      <c r="Z4" s="66"/>
      <c r="AA4" s="72"/>
      <c r="AB4" s="30"/>
    </row>
    <row r="5" spans="1:28" x14ac:dyDescent="0.25">
      <c r="A5" s="83"/>
      <c r="B5" s="83"/>
      <c r="C5" s="83"/>
      <c r="D5" s="83"/>
      <c r="E5" s="83"/>
      <c r="F5" s="83"/>
      <c r="G5" s="83"/>
      <c r="H5" s="83"/>
      <c r="I5" s="83"/>
      <c r="J5" s="79"/>
      <c r="K5" s="79"/>
      <c r="L5" s="79"/>
      <c r="M5" s="79"/>
      <c r="N5" s="79"/>
      <c r="O5" s="79"/>
      <c r="P5" s="79"/>
      <c r="Q5" s="79"/>
      <c r="R5" s="79"/>
      <c r="S5" s="79"/>
      <c r="T5" s="79"/>
      <c r="U5" s="79"/>
      <c r="V5" s="79"/>
      <c r="W5" s="79"/>
      <c r="X5" s="79"/>
      <c r="Y5" s="30"/>
      <c r="Z5" s="66"/>
      <c r="AA5" s="72"/>
      <c r="AB5" s="30"/>
    </row>
    <row r="6" spans="1:28" x14ac:dyDescent="0.25">
      <c r="A6" s="79"/>
      <c r="B6" s="79"/>
      <c r="C6" s="79"/>
      <c r="D6" s="79"/>
      <c r="E6" s="79"/>
      <c r="F6" s="79"/>
      <c r="G6" s="79"/>
      <c r="H6" s="79"/>
      <c r="I6" s="79"/>
      <c r="J6" s="79"/>
      <c r="K6" s="79"/>
      <c r="L6" s="79"/>
      <c r="M6" s="79"/>
      <c r="N6" s="79"/>
      <c r="O6" s="79"/>
      <c r="P6" s="79"/>
      <c r="Q6" s="79"/>
      <c r="R6" s="79"/>
      <c r="S6" s="79"/>
      <c r="T6" s="79"/>
      <c r="U6" s="79"/>
      <c r="V6" s="79"/>
      <c r="W6" s="79"/>
      <c r="X6" s="79"/>
      <c r="Y6" s="30"/>
      <c r="Z6" s="66"/>
      <c r="AA6" s="72"/>
      <c r="AB6" s="30"/>
    </row>
    <row r="7" spans="1:28" x14ac:dyDescent="0.25">
      <c r="A7" s="79"/>
      <c r="B7" s="79"/>
      <c r="C7" s="79"/>
      <c r="D7" s="79"/>
      <c r="E7" s="79"/>
      <c r="F7" s="79"/>
      <c r="G7" s="79"/>
      <c r="H7" s="79"/>
      <c r="I7" s="79"/>
      <c r="J7" s="79"/>
      <c r="K7" s="79"/>
      <c r="L7" s="79"/>
      <c r="M7" s="79"/>
      <c r="N7" s="79"/>
      <c r="O7" s="79"/>
      <c r="P7" s="79"/>
      <c r="Q7" s="79"/>
      <c r="R7" s="79"/>
      <c r="S7" s="79"/>
      <c r="T7" s="79"/>
      <c r="U7" s="79"/>
      <c r="V7" s="79"/>
      <c r="W7" s="79"/>
      <c r="X7" s="79"/>
      <c r="Y7" s="30"/>
      <c r="Z7" s="66"/>
      <c r="AA7" s="72"/>
      <c r="AB7" s="30"/>
    </row>
    <row r="8" spans="1:28" x14ac:dyDescent="0.25">
      <c r="A8" s="79"/>
      <c r="B8" s="79"/>
      <c r="C8" s="79"/>
      <c r="D8" s="79"/>
      <c r="E8" s="79"/>
      <c r="F8" s="79"/>
      <c r="G8" s="79"/>
      <c r="H8" s="79"/>
      <c r="I8" s="79"/>
      <c r="J8" s="79"/>
      <c r="K8" s="79"/>
      <c r="L8" s="79"/>
      <c r="M8" s="79"/>
      <c r="N8" s="79"/>
      <c r="O8" s="79"/>
      <c r="P8" s="79"/>
      <c r="Q8" s="79"/>
      <c r="R8" s="79"/>
      <c r="S8" s="79"/>
      <c r="T8" s="79"/>
      <c r="U8" s="79"/>
      <c r="V8" s="79"/>
      <c r="W8" s="79"/>
      <c r="X8" s="79"/>
      <c r="Y8" s="30"/>
      <c r="Z8" s="66"/>
      <c r="AA8" s="72"/>
      <c r="AB8" s="30"/>
    </row>
    <row r="9" spans="1:28" x14ac:dyDescent="0.25">
      <c r="A9" s="79"/>
      <c r="B9" s="79"/>
      <c r="C9" s="79"/>
      <c r="D9" s="79"/>
      <c r="E9" s="79"/>
      <c r="F9" s="79"/>
      <c r="G9" s="79"/>
      <c r="H9" s="79"/>
      <c r="I9" s="79"/>
      <c r="J9" s="144" t="s">
        <v>18</v>
      </c>
      <c r="K9" s="144"/>
      <c r="L9" s="79"/>
      <c r="M9" s="79"/>
      <c r="N9" s="79"/>
      <c r="O9" s="79"/>
      <c r="P9" s="79"/>
      <c r="Q9" s="79"/>
      <c r="R9" s="79"/>
      <c r="S9" s="79"/>
      <c r="T9" s="79"/>
      <c r="U9" s="79"/>
      <c r="V9" s="79"/>
      <c r="W9" s="79"/>
      <c r="X9" s="79"/>
      <c r="Y9" s="30"/>
      <c r="Z9" s="66"/>
      <c r="AA9" s="72"/>
      <c r="AB9" s="30"/>
    </row>
    <row r="10" spans="1:28" x14ac:dyDescent="0.25">
      <c r="A10"/>
      <c r="B10"/>
      <c r="C10" s="40">
        <v>2025</v>
      </c>
      <c r="D10" s="40">
        <v>2026</v>
      </c>
      <c r="E10" s="40">
        <v>2027</v>
      </c>
      <c r="F10" s="40">
        <v>2028</v>
      </c>
      <c r="G10" s="40">
        <v>2029</v>
      </c>
      <c r="H10" s="40">
        <v>2030</v>
      </c>
      <c r="I10" s="79"/>
      <c r="J10" s="145" t="s">
        <v>27</v>
      </c>
      <c r="K10" s="145"/>
      <c r="L10" s="79"/>
      <c r="M10" s="79"/>
      <c r="N10" s="79"/>
      <c r="O10" s="79"/>
      <c r="P10" s="79"/>
      <c r="Q10" s="79"/>
      <c r="R10" s="79"/>
      <c r="S10" s="79"/>
      <c r="T10" s="79"/>
      <c r="U10" s="79"/>
      <c r="V10" s="79"/>
      <c r="W10" s="79"/>
      <c r="X10" s="79"/>
      <c r="Y10" s="29"/>
      <c r="Z10" s="29"/>
      <c r="AA10" s="72"/>
      <c r="AB10" s="29"/>
    </row>
    <row r="11" spans="1:28" x14ac:dyDescent="0.25">
      <c r="A11" t="s">
        <v>30</v>
      </c>
      <c r="B11" t="s">
        <v>93</v>
      </c>
      <c r="C11" s="39">
        <v>65.819999999999993</v>
      </c>
      <c r="D11" s="39">
        <v>55.69</v>
      </c>
      <c r="E11" s="39">
        <v>53.18</v>
      </c>
      <c r="F11" s="39">
        <v>47.78</v>
      </c>
      <c r="G11" s="39">
        <v>46.24</v>
      </c>
      <c r="H11" s="39">
        <v>49.89</v>
      </c>
      <c r="I11" s="79"/>
      <c r="J11" s="145"/>
      <c r="K11" s="145"/>
      <c r="L11" s="79"/>
      <c r="M11" s="79"/>
      <c r="N11" s="79"/>
      <c r="O11" s="79"/>
      <c r="P11" s="79"/>
      <c r="Q11" s="79"/>
      <c r="R11" s="79"/>
      <c r="S11" s="79"/>
      <c r="T11" s="79"/>
      <c r="U11" s="79"/>
      <c r="V11" s="79"/>
      <c r="W11" s="79"/>
      <c r="X11" s="79"/>
      <c r="Y11" s="29"/>
      <c r="Z11" s="29"/>
      <c r="AA11" s="72"/>
      <c r="AB11" s="29"/>
    </row>
    <row r="12" spans="1:28" x14ac:dyDescent="0.25">
      <c r="A12" t="s">
        <v>30</v>
      </c>
      <c r="B12" t="s">
        <v>21</v>
      </c>
      <c r="C12" s="39"/>
      <c r="D12" s="39">
        <v>77.17</v>
      </c>
      <c r="E12" s="39">
        <v>77.290000000000006</v>
      </c>
      <c r="F12" s="39">
        <v>68.290000000000006</v>
      </c>
      <c r="G12" s="39">
        <v>68.09</v>
      </c>
      <c r="H12" s="39">
        <v>78.319999999999993</v>
      </c>
      <c r="I12" s="79"/>
      <c r="J12" s="79"/>
      <c r="K12" s="79"/>
      <c r="L12" s="79"/>
      <c r="M12" s="79"/>
      <c r="N12" s="79"/>
      <c r="O12" s="79"/>
      <c r="P12" s="79"/>
      <c r="Q12" s="79"/>
      <c r="R12" s="79"/>
      <c r="S12" s="79"/>
      <c r="T12" s="79"/>
      <c r="U12" s="79"/>
      <c r="V12" s="79"/>
      <c r="W12" s="79"/>
      <c r="X12" s="79"/>
      <c r="Y12" s="29"/>
      <c r="Z12" s="29"/>
      <c r="AA12" s="14"/>
      <c r="AB12" s="29"/>
    </row>
    <row r="13" spans="1:28" x14ac:dyDescent="0.25">
      <c r="A13" t="s">
        <v>30</v>
      </c>
      <c r="B13" t="s">
        <v>94</v>
      </c>
      <c r="C13" s="39"/>
      <c r="D13" s="39">
        <v>79.819999999999993</v>
      </c>
      <c r="E13" s="39">
        <v>80.73</v>
      </c>
      <c r="F13" s="39">
        <v>73.45</v>
      </c>
      <c r="G13" s="39">
        <v>78.36</v>
      </c>
      <c r="H13" s="39">
        <v>96.09</v>
      </c>
      <c r="I13" s="79"/>
      <c r="J13" s="79"/>
      <c r="K13" s="79"/>
      <c r="L13" s="79"/>
      <c r="M13" s="79"/>
      <c r="N13" s="79"/>
      <c r="O13" s="79"/>
      <c r="P13" s="79"/>
      <c r="Q13" s="79"/>
      <c r="R13" s="79"/>
      <c r="S13" s="79"/>
      <c r="T13" s="79"/>
      <c r="U13" s="79"/>
      <c r="V13" s="79"/>
      <c r="W13" s="79"/>
      <c r="X13" s="79"/>
      <c r="Y13" s="29"/>
      <c r="Z13" s="29"/>
      <c r="AA13" s="14"/>
      <c r="AB13" s="29"/>
    </row>
    <row r="14" spans="1:28" x14ac:dyDescent="0.25">
      <c r="A14" t="s">
        <v>30</v>
      </c>
      <c r="B14" t="s">
        <v>22</v>
      </c>
      <c r="C14" s="39"/>
      <c r="D14" s="39">
        <v>44.73</v>
      </c>
      <c r="E14" s="39">
        <v>39.35</v>
      </c>
      <c r="F14" s="39">
        <v>31.05</v>
      </c>
      <c r="G14" s="39">
        <v>30.15</v>
      </c>
      <c r="H14" s="39">
        <v>29.23</v>
      </c>
      <c r="I14" s="79"/>
      <c r="J14" s="79"/>
      <c r="K14" s="79"/>
      <c r="L14" s="79"/>
      <c r="M14" s="79"/>
      <c r="N14" s="79"/>
      <c r="O14" s="79"/>
      <c r="P14" s="79"/>
      <c r="Q14" s="79"/>
      <c r="R14" s="79"/>
      <c r="S14" s="79"/>
      <c r="T14" s="79"/>
      <c r="U14" s="79"/>
      <c r="V14" s="79"/>
      <c r="W14" s="79"/>
      <c r="X14" s="79"/>
      <c r="Y14" s="29"/>
      <c r="Z14" s="29"/>
      <c r="AA14" s="73" t="s">
        <v>27</v>
      </c>
      <c r="AB14" s="29"/>
    </row>
    <row r="15" spans="1:28" x14ac:dyDescent="0.25">
      <c r="A15" t="s">
        <v>30</v>
      </c>
      <c r="B15" t="s">
        <v>95</v>
      </c>
      <c r="C15" s="39"/>
      <c r="D15" s="39">
        <v>44.39</v>
      </c>
      <c r="E15" s="39">
        <v>37.700000000000003</v>
      </c>
      <c r="F15" s="39">
        <v>29.25</v>
      </c>
      <c r="G15" s="39">
        <v>27.15</v>
      </c>
      <c r="H15" s="39">
        <v>24.65</v>
      </c>
      <c r="I15" s="79"/>
      <c r="J15" s="79"/>
      <c r="K15" s="79"/>
      <c r="L15" s="79"/>
      <c r="M15" s="79"/>
      <c r="N15" s="79"/>
      <c r="O15" s="79"/>
      <c r="P15" s="79"/>
      <c r="Q15" s="79"/>
      <c r="R15" s="79"/>
      <c r="S15" s="79"/>
      <c r="T15" s="79"/>
      <c r="U15" s="79"/>
      <c r="V15" s="79"/>
      <c r="W15" s="79"/>
      <c r="X15" s="79"/>
      <c r="Y15" s="29"/>
      <c r="Z15" s="29"/>
      <c r="AA15" s="73" t="s">
        <v>28</v>
      </c>
      <c r="AB15" s="29"/>
    </row>
    <row r="16" spans="1:28" x14ac:dyDescent="0.25">
      <c r="A16" t="s">
        <v>26</v>
      </c>
      <c r="B16" t="s">
        <v>93</v>
      </c>
      <c r="C16" s="39">
        <v>69.95</v>
      </c>
      <c r="D16" s="39">
        <v>59.13</v>
      </c>
      <c r="E16" s="39">
        <v>56.02</v>
      </c>
      <c r="F16" s="39">
        <v>50.99</v>
      </c>
      <c r="G16" s="39">
        <v>48.18</v>
      </c>
      <c r="H16" s="39">
        <v>51.51</v>
      </c>
      <c r="I16" s="79"/>
      <c r="J16" s="79"/>
      <c r="K16" s="79"/>
      <c r="L16" s="79"/>
      <c r="M16" s="79"/>
      <c r="N16" s="79"/>
      <c r="O16" s="79"/>
      <c r="P16" s="79"/>
      <c r="Q16" s="79"/>
      <c r="R16" s="79"/>
      <c r="S16" s="79"/>
      <c r="T16" s="79"/>
      <c r="U16" s="79"/>
      <c r="V16" s="79"/>
      <c r="W16" s="79"/>
      <c r="X16" s="79"/>
      <c r="Y16" s="29"/>
      <c r="Z16" s="29"/>
      <c r="AA16" s="73" t="s">
        <v>29</v>
      </c>
      <c r="AB16" s="29"/>
    </row>
    <row r="17" spans="1:28" x14ac:dyDescent="0.25">
      <c r="A17" t="s">
        <v>26</v>
      </c>
      <c r="B17" t="s">
        <v>21</v>
      </c>
      <c r="C17" s="39"/>
      <c r="D17" s="39">
        <v>82.56</v>
      </c>
      <c r="E17" s="39">
        <v>82</v>
      </c>
      <c r="F17" s="39">
        <v>73.510000000000005</v>
      </c>
      <c r="G17" s="39">
        <v>71.739999999999995</v>
      </c>
      <c r="H17" s="39">
        <v>81.86</v>
      </c>
      <c r="I17" s="79"/>
      <c r="J17" s="79"/>
      <c r="K17" s="79"/>
      <c r="L17" s="79"/>
      <c r="M17" s="79"/>
      <c r="N17" s="79"/>
      <c r="O17" s="79"/>
      <c r="P17" s="79"/>
      <c r="Q17" s="123"/>
      <c r="R17" s="123"/>
      <c r="S17" s="79"/>
      <c r="T17" s="79"/>
      <c r="U17" s="79"/>
      <c r="V17" s="79"/>
      <c r="W17" s="79"/>
      <c r="X17" s="79"/>
      <c r="Y17" s="29"/>
      <c r="Z17" s="29"/>
      <c r="AA17" s="73" t="s">
        <v>26</v>
      </c>
      <c r="AB17" s="29"/>
    </row>
    <row r="18" spans="1:28" x14ac:dyDescent="0.25">
      <c r="A18" t="s">
        <v>26</v>
      </c>
      <c r="B18" t="s">
        <v>94</v>
      </c>
      <c r="C18" s="39"/>
      <c r="D18" s="39">
        <v>84.88</v>
      </c>
      <c r="E18" s="39">
        <v>85.16</v>
      </c>
      <c r="F18" s="39">
        <v>78.09</v>
      </c>
      <c r="G18" s="39">
        <v>80.989999999999995</v>
      </c>
      <c r="H18" s="39">
        <v>97.45</v>
      </c>
      <c r="I18" s="79"/>
      <c r="J18" s="79"/>
      <c r="K18" s="79"/>
      <c r="L18" s="79"/>
      <c r="M18" s="79"/>
      <c r="N18" s="79"/>
      <c r="O18" s="79"/>
      <c r="P18" s="79"/>
      <c r="Q18" s="123"/>
      <c r="R18" s="123"/>
      <c r="S18" s="105"/>
      <c r="T18" s="105"/>
      <c r="U18" s="105"/>
      <c r="V18" s="105"/>
      <c r="W18" s="105"/>
      <c r="X18" s="79"/>
      <c r="Y18" s="29"/>
      <c r="Z18" s="29"/>
      <c r="AA18" s="73" t="s">
        <v>30</v>
      </c>
      <c r="AB18" s="29"/>
    </row>
    <row r="19" spans="1:28" x14ac:dyDescent="0.25">
      <c r="A19" t="s">
        <v>26</v>
      </c>
      <c r="B19" t="s">
        <v>22</v>
      </c>
      <c r="C19" s="39"/>
      <c r="D19" s="39">
        <v>47.33</v>
      </c>
      <c r="E19" s="39">
        <v>41.23</v>
      </c>
      <c r="F19" s="39">
        <v>32.74</v>
      </c>
      <c r="G19" s="39">
        <v>30.92</v>
      </c>
      <c r="H19" s="39">
        <v>29.64</v>
      </c>
      <c r="I19" s="79"/>
      <c r="J19" s="87"/>
      <c r="K19" s="79"/>
      <c r="L19" s="88" t="str">
        <f>B13</f>
        <v>Høypris inkl høy forbruksvekst</v>
      </c>
      <c r="M19" s="88" t="str">
        <f>B12</f>
        <v>Høypris</v>
      </c>
      <c r="N19" s="88" t="s">
        <v>8</v>
      </c>
      <c r="O19" s="88" t="str">
        <f>B14</f>
        <v>Lavpris</v>
      </c>
      <c r="P19" s="89" t="str">
        <f>B15</f>
        <v>Lavpris inkl lav forbruksvekst</v>
      </c>
      <c r="Q19" s="106" t="str">
        <f>L19</f>
        <v>Høypris inkl høy forbruksvekst</v>
      </c>
      <c r="R19" s="106" t="str">
        <f t="shared" ref="R19:S19" si="0">M19</f>
        <v>Høypris</v>
      </c>
      <c r="S19" s="106" t="str">
        <f t="shared" si="0"/>
        <v>Basis</v>
      </c>
      <c r="T19" s="106" t="s">
        <v>22</v>
      </c>
      <c r="U19" s="106" t="s">
        <v>96</v>
      </c>
      <c r="V19" s="106"/>
      <c r="W19" s="105"/>
      <c r="X19" s="29"/>
      <c r="Y19" s="29"/>
      <c r="Z19" s="29"/>
      <c r="AA19" s="73" t="s">
        <v>31</v>
      </c>
      <c r="AB19" s="29"/>
    </row>
    <row r="20" spans="1:28" ht="15.75" customHeight="1" x14ac:dyDescent="0.25">
      <c r="A20" t="s">
        <v>26</v>
      </c>
      <c r="B20" t="s">
        <v>95</v>
      </c>
      <c r="C20" s="39"/>
      <c r="D20" s="39">
        <v>46.97</v>
      </c>
      <c r="E20" s="39">
        <v>39.89</v>
      </c>
      <c r="F20" s="39">
        <v>31.21</v>
      </c>
      <c r="G20" s="39">
        <v>28.49</v>
      </c>
      <c r="H20" s="39">
        <v>26.03</v>
      </c>
      <c r="I20" s="79"/>
      <c r="J20" s="146" t="s">
        <v>110</v>
      </c>
      <c r="K20" s="89">
        <v>2025</v>
      </c>
      <c r="L20" s="86"/>
      <c r="M20" s="86"/>
      <c r="N20" s="86">
        <f t="shared" ref="N20:N25" ca="1" si="1">IFERROR(OFFSET($B$11, MATCH($J$10,$A$11:$A$129,0)-1+IF(N$19="Høy",1, IF(N$19="Lav",2,0)), MATCH($K20,$C$10:$H$10,0)),"")</f>
        <v>15.85</v>
      </c>
      <c r="O20" s="86"/>
      <c r="P20" s="86"/>
      <c r="Q20" s="107"/>
      <c r="R20" s="107"/>
      <c r="S20" s="107">
        <v>2</v>
      </c>
      <c r="T20" s="107"/>
      <c r="U20" s="107"/>
      <c r="V20" s="107">
        <f ca="1">N20-S20/2</f>
        <v>14.85</v>
      </c>
      <c r="W20" s="108"/>
      <c r="X20" s="29"/>
      <c r="Y20" s="29"/>
      <c r="Z20" s="29"/>
      <c r="AA20" s="73" t="s">
        <v>32</v>
      </c>
      <c r="AB20" s="29"/>
    </row>
    <row r="21" spans="1:28" ht="15.75" customHeight="1" x14ac:dyDescent="0.25">
      <c r="A21" t="s">
        <v>28</v>
      </c>
      <c r="B21" t="s">
        <v>93</v>
      </c>
      <c r="C21" s="39">
        <v>36.82</v>
      </c>
      <c r="D21" s="39">
        <v>39.71</v>
      </c>
      <c r="E21" s="39">
        <v>40.22</v>
      </c>
      <c r="F21" s="39">
        <v>39.47</v>
      </c>
      <c r="G21" s="39">
        <v>39.11</v>
      </c>
      <c r="H21" s="39">
        <v>44.2</v>
      </c>
      <c r="I21" s="79"/>
      <c r="J21" s="146"/>
      <c r="K21" s="89">
        <v>2026</v>
      </c>
      <c r="L21" s="86">
        <f ca="1">IFERROR(OFFSET($B$13, MATCH($J$10,$A$11:$A$129,0)-1+IF(L$19="Høy",1, IF(L$19="Lav",2,0)), MATCH($K21,$C$10:$H$10,0)),"")</f>
        <v>24.28</v>
      </c>
      <c r="M21" s="86">
        <f ca="1">IFERROR(OFFSET($B$12, MATCH($J$10,$A$11:$A$129,0)-1+IF(M$19="Høy",1, IF(M$19="Lav",2,0)), MATCH($K21,$C$10:$H$10,0)),"")</f>
        <v>19.3</v>
      </c>
      <c r="N21" s="86">
        <f t="shared" ca="1" si="1"/>
        <v>15.04</v>
      </c>
      <c r="O21" s="86">
        <f ca="1">IFERROR(OFFSET($B$14, MATCH($J$10,$A$11:$A$129,0)-1+IF(O$19="Høy",1, IF(O$19="Lav",2,0)), MATCH($K21,$C$10:$H$10,0)),"")</f>
        <v>12.62</v>
      </c>
      <c r="P21" s="86">
        <f ca="1">IFERROR(OFFSET($B$15, MATCH($J$10,$A$11:$A$129,0)-1+IF(P$19="Høy",1, IF(P$19="Lav",2,0)), MATCH($K21,$C$10:$H$10,0)),"")</f>
        <v>14.75</v>
      </c>
      <c r="Q21" s="107">
        <f ca="1">L21-V21-U21-T21-S21-R21</f>
        <v>3.9800000000000004</v>
      </c>
      <c r="R21" s="107">
        <f ca="1">M21-V21-U21-T21-S21/2</f>
        <v>4.2600000000000016</v>
      </c>
      <c r="S21" s="107">
        <v>2</v>
      </c>
      <c r="T21" s="107">
        <f ca="1">N21-O21-S21/2</f>
        <v>1.42</v>
      </c>
      <c r="U21" s="107">
        <f ca="1">O21-V21</f>
        <v>-2.1300000000000008</v>
      </c>
      <c r="V21" s="107">
        <f t="shared" ref="V21:V25" ca="1" si="2">P21</f>
        <v>14.75</v>
      </c>
      <c r="W21" s="108">
        <f t="shared" ref="W21:W25" ca="1" si="3">SUM(Q21:V21)</f>
        <v>24.28</v>
      </c>
      <c r="X21" s="29"/>
      <c r="Y21" s="29"/>
      <c r="Z21" s="29"/>
      <c r="AA21" s="73" t="s">
        <v>33</v>
      </c>
      <c r="AB21" s="29"/>
    </row>
    <row r="22" spans="1:28" x14ac:dyDescent="0.25">
      <c r="A22" t="s">
        <v>28</v>
      </c>
      <c r="B22" t="s">
        <v>21</v>
      </c>
      <c r="C22" s="39"/>
      <c r="D22" s="39">
        <v>53.6</v>
      </c>
      <c r="E22" s="39">
        <v>57.57</v>
      </c>
      <c r="F22" s="39">
        <v>55.9</v>
      </c>
      <c r="G22" s="39">
        <v>57.12</v>
      </c>
      <c r="H22" s="39">
        <v>68.42</v>
      </c>
      <c r="I22" s="79"/>
      <c r="J22" s="146"/>
      <c r="K22" s="89">
        <v>2027</v>
      </c>
      <c r="L22" s="86">
        <f ca="1">IFERROR(OFFSET($B$13, MATCH($J$10,$A$11:$A$129,0)-1+IF(L$19="Høy",1, IF(L$19="Lav",2,0)), MATCH($K22,$C$10:$H$10,0)),"")</f>
        <v>25.86</v>
      </c>
      <c r="M22" s="86">
        <f ca="1">IFERROR(OFFSET($B$12, MATCH($J$10,$A$11:$A$129,0)-1+IF(M$19="Høy",1, IF(M$19="Lav",2,0)), MATCH($K22,$C$10:$H$10,0)),"")</f>
        <v>20.13</v>
      </c>
      <c r="N22" s="86">
        <f t="shared" ca="1" si="1"/>
        <v>14.63</v>
      </c>
      <c r="O22" s="86">
        <f ca="1">IFERROR(OFFSET($B$14, MATCH($J$10,$A$11:$A$129,0)-1+IF(O$19="Høy",1, IF(O$19="Lav",2,0)), MATCH($K22,$C$10:$H$10,0)),"")</f>
        <v>11.43</v>
      </c>
      <c r="P22" s="86">
        <f ca="1">IFERROR(OFFSET($B$15, MATCH($J$10,$A$11:$A$129,0)-1+IF(P$19="Høy",1, IF(P$19="Lav",2,0)), MATCH($K22,$C$10:$H$10,0)),"")</f>
        <v>11.81</v>
      </c>
      <c r="Q22" s="107">
        <f t="shared" ref="Q22:Q25" ca="1" si="4">L22-V22-U22-T22-S22-R22</f>
        <v>4.7300000000000004</v>
      </c>
      <c r="R22" s="107">
        <f t="shared" ref="R22:R25" ca="1" si="5">M22-V22-U22-T22-S22/2</f>
        <v>5.4999999999999982</v>
      </c>
      <c r="S22" s="107">
        <v>2</v>
      </c>
      <c r="T22" s="107">
        <f t="shared" ref="T22:T25" ca="1" si="6">N22-O22-S22/2</f>
        <v>2.2000000000000011</v>
      </c>
      <c r="U22" s="107">
        <f t="shared" ref="U22:U25" ca="1" si="7">O22-V22</f>
        <v>-0.38000000000000078</v>
      </c>
      <c r="V22" s="107">
        <f t="shared" ca="1" si="2"/>
        <v>11.81</v>
      </c>
      <c r="W22" s="108">
        <f t="shared" ca="1" si="3"/>
        <v>25.86</v>
      </c>
      <c r="X22" s="29"/>
      <c r="Y22" s="29"/>
      <c r="Z22" s="29"/>
      <c r="AA22" s="73" t="s">
        <v>34</v>
      </c>
      <c r="AB22" s="29"/>
    </row>
    <row r="23" spans="1:28" x14ac:dyDescent="0.25">
      <c r="A23" t="s">
        <v>28</v>
      </c>
      <c r="B23" t="s">
        <v>94</v>
      </c>
      <c r="C23" s="39"/>
      <c r="D23" s="39">
        <v>57.08</v>
      </c>
      <c r="E23" s="39">
        <v>61.59</v>
      </c>
      <c r="F23" s="39">
        <v>62.49</v>
      </c>
      <c r="G23" s="39">
        <v>69.91</v>
      </c>
      <c r="H23" s="39">
        <v>90.05</v>
      </c>
      <c r="I23" s="79"/>
      <c r="J23" s="146"/>
      <c r="K23" s="89">
        <v>2028</v>
      </c>
      <c r="L23" s="86">
        <f ca="1">IFERROR(OFFSET($B$13, MATCH($J$10,$A$11:$A$129,0)-1+IF(L$19="Høy",1, IF(L$19="Lav",2,0)), MATCH($K23,$C$10:$H$10,0)),"")</f>
        <v>32.54</v>
      </c>
      <c r="M23" s="86">
        <f ca="1">IFERROR(OFFSET($B$12, MATCH($J$10,$A$11:$A$129,0)-1+IF(M$19="Høy",1, IF(M$19="Lav",2,0)), MATCH($K23,$C$10:$H$10,0)),"")</f>
        <v>23.62</v>
      </c>
      <c r="N23" s="86">
        <f t="shared" ca="1" si="1"/>
        <v>17.510000000000002</v>
      </c>
      <c r="O23" s="86">
        <f ca="1">IFERROR(OFFSET($B$14, MATCH($J$10,$A$11:$A$129,0)-1+IF(O$19="Høy",1, IF(O$19="Lav",2,0)), MATCH($K23,$C$10:$H$10,0)),"")</f>
        <v>11.86</v>
      </c>
      <c r="P23" s="86">
        <f ca="1">IFERROR(OFFSET($B$15, MATCH($J$10,$A$11:$A$129,0)-1+IF(P$19="Høy",1, IF(P$19="Lav",2,0)), MATCH($K23,$C$10:$H$10,0)),"")</f>
        <v>10.36</v>
      </c>
      <c r="Q23" s="107">
        <f ca="1">L23-V23-U23-T23-S23-R23</f>
        <v>7.9199999999999982</v>
      </c>
      <c r="R23" s="107">
        <f t="shared" ca="1" si="5"/>
        <v>6.1099999999999994</v>
      </c>
      <c r="S23" s="107">
        <v>2</v>
      </c>
      <c r="T23" s="107">
        <f t="shared" ca="1" si="6"/>
        <v>4.6500000000000021</v>
      </c>
      <c r="U23" s="107">
        <f t="shared" ca="1" si="7"/>
        <v>1.5</v>
      </c>
      <c r="V23" s="107">
        <f t="shared" ca="1" si="2"/>
        <v>10.36</v>
      </c>
      <c r="W23" s="108">
        <f t="shared" ca="1" si="3"/>
        <v>32.54</v>
      </c>
      <c r="X23" s="29"/>
      <c r="Y23" s="29"/>
      <c r="Z23" s="29"/>
      <c r="AA23" s="73" t="s">
        <v>35</v>
      </c>
      <c r="AB23" s="29"/>
    </row>
    <row r="24" spans="1:28" x14ac:dyDescent="0.25">
      <c r="A24" t="s">
        <v>28</v>
      </c>
      <c r="B24" t="s">
        <v>22</v>
      </c>
      <c r="C24" s="39"/>
      <c r="D24" s="39">
        <v>32.35</v>
      </c>
      <c r="E24" s="39">
        <v>30.22</v>
      </c>
      <c r="F24" s="39">
        <v>26.05</v>
      </c>
      <c r="G24" s="39">
        <v>25.94</v>
      </c>
      <c r="H24" s="39">
        <v>26.54</v>
      </c>
      <c r="I24" s="79"/>
      <c r="J24" s="146"/>
      <c r="K24" s="89">
        <v>2029</v>
      </c>
      <c r="L24" s="86">
        <f ca="1">IFERROR(OFFSET($B$13, MATCH($J$10,$A$11:$A$129,0)-1+IF(L$19="Høy",1, IF(L$19="Lav",2,0)), MATCH($K24,$C$10:$H$10,0)),"")</f>
        <v>46.01</v>
      </c>
      <c r="M24" s="86">
        <f ca="1">IFERROR(OFFSET($B$12, MATCH($J$10,$A$11:$A$129,0)-1+IF(M$19="Høy",1, IF(M$19="Lav",2,0)), MATCH($K24,$C$10:$H$10,0)),"")</f>
        <v>26.94</v>
      </c>
      <c r="N24" s="86">
        <f t="shared" ca="1" si="1"/>
        <v>18.84</v>
      </c>
      <c r="O24" s="86">
        <f ca="1">IFERROR(OFFSET($B$14, MATCH($J$10,$A$11:$A$129,0)-1+IF(O$19="Høy",1, IF(O$19="Lav",2,0)), MATCH($K24,$C$10:$H$10,0)),"")</f>
        <v>12.76</v>
      </c>
      <c r="P24" s="86">
        <f ca="1">IFERROR(OFFSET($B$15, MATCH($J$10,$A$11:$A$129,0)-1+IF(P$19="Høy",1, IF(P$19="Lav",2,0)), MATCH($K24,$C$10:$H$10,0)),"")</f>
        <v>9.3000000000000007</v>
      </c>
      <c r="Q24" s="107">
        <f t="shared" ca="1" si="4"/>
        <v>18.069999999999993</v>
      </c>
      <c r="R24" s="107">
        <f t="shared" ca="1" si="5"/>
        <v>8.1000000000000014</v>
      </c>
      <c r="S24" s="107">
        <v>2</v>
      </c>
      <c r="T24" s="107">
        <f t="shared" ca="1" si="6"/>
        <v>5.08</v>
      </c>
      <c r="U24" s="107">
        <f t="shared" ca="1" si="7"/>
        <v>3.4599999999999991</v>
      </c>
      <c r="V24" s="107">
        <f t="shared" ca="1" si="2"/>
        <v>9.3000000000000007</v>
      </c>
      <c r="W24" s="108">
        <f t="shared" ca="1" si="3"/>
        <v>46.009999999999991</v>
      </c>
      <c r="X24" s="29"/>
      <c r="Y24" s="29"/>
      <c r="Z24" s="29"/>
      <c r="AA24" s="73" t="s">
        <v>36</v>
      </c>
      <c r="AB24" s="29"/>
    </row>
    <row r="25" spans="1:28" x14ac:dyDescent="0.25">
      <c r="A25" t="s">
        <v>28</v>
      </c>
      <c r="B25" t="s">
        <v>95</v>
      </c>
      <c r="C25" s="39"/>
      <c r="D25" s="39">
        <v>33</v>
      </c>
      <c r="E25" s="39">
        <v>29.04</v>
      </c>
      <c r="F25" s="39">
        <v>24.15</v>
      </c>
      <c r="G25" s="39">
        <v>22.43</v>
      </c>
      <c r="H25" s="39">
        <v>20.67</v>
      </c>
      <c r="I25" s="79"/>
      <c r="J25" s="79"/>
      <c r="K25" s="89">
        <v>2030</v>
      </c>
      <c r="L25" s="86">
        <f ca="1">IFERROR(OFFSET($B$13, MATCH($J$10,$A$11:$A$129,0)-1+IF(L$19="Høy",1, IF(L$19="Lav",2,0)), MATCH($K25,$C$10:$H$10,0)),"")</f>
        <v>78.97</v>
      </c>
      <c r="M25" s="86">
        <f ca="1">IFERROR(OFFSET($B$12, MATCH($J$10,$A$11:$A$129,0)-1+IF(M$19="Høy",1, IF(M$19="Lav",2,0)), MATCH($K25,$C$10:$H$10,0)),"")</f>
        <v>52.35</v>
      </c>
      <c r="N25" s="86">
        <f t="shared" ca="1" si="1"/>
        <v>33.1</v>
      </c>
      <c r="O25" s="86">
        <f ca="1">IFERROR(OFFSET($B$14, MATCH($J$10,$A$11:$A$129,0)-1+IF(O$19="Høy",1, IF(O$19="Lav",2,0)), MATCH($K25,$C$10:$H$10,0)),"")</f>
        <v>19.79</v>
      </c>
      <c r="P25" s="86">
        <f ca="1">IFERROR(OFFSET($B$15, MATCH($J$10,$A$11:$A$129,0)-1+IF(P$19="Høy",1, IF(P$19="Lav",2,0)), MATCH($K25,$C$10:$H$10,0)),"")</f>
        <v>11.51</v>
      </c>
      <c r="Q25" s="107">
        <f t="shared" ca="1" si="4"/>
        <v>25.61999999999999</v>
      </c>
      <c r="R25" s="107">
        <f t="shared" ca="1" si="5"/>
        <v>19.25</v>
      </c>
      <c r="S25" s="107">
        <v>2</v>
      </c>
      <c r="T25" s="107">
        <f t="shared" ca="1" si="6"/>
        <v>12.310000000000002</v>
      </c>
      <c r="U25" s="107">
        <f t="shared" ca="1" si="7"/>
        <v>8.2799999999999994</v>
      </c>
      <c r="V25" s="107">
        <f t="shared" ca="1" si="2"/>
        <v>11.51</v>
      </c>
      <c r="W25" s="108">
        <f t="shared" ca="1" si="3"/>
        <v>78.97</v>
      </c>
      <c r="X25" s="29"/>
      <c r="Y25" s="29"/>
      <c r="Z25" s="29"/>
      <c r="AA25" s="73" t="s">
        <v>37</v>
      </c>
      <c r="AB25" s="29"/>
    </row>
    <row r="26" spans="1:28" x14ac:dyDescent="0.25">
      <c r="A26" t="s">
        <v>27</v>
      </c>
      <c r="B26" t="s">
        <v>93</v>
      </c>
      <c r="C26" s="39">
        <v>15.85</v>
      </c>
      <c r="D26" s="39">
        <v>15.04</v>
      </c>
      <c r="E26" s="39">
        <v>14.63</v>
      </c>
      <c r="F26" s="39">
        <v>17.510000000000002</v>
      </c>
      <c r="G26" s="39">
        <v>18.84</v>
      </c>
      <c r="H26" s="39">
        <v>33.1</v>
      </c>
      <c r="I26" s="79"/>
      <c r="J26" s="79"/>
      <c r="K26" s="79"/>
      <c r="L26" s="79"/>
      <c r="M26" s="79"/>
      <c r="N26" s="79"/>
      <c r="O26" s="79"/>
      <c r="P26" s="79"/>
      <c r="Q26" s="124"/>
      <c r="R26" s="124"/>
      <c r="S26" s="64"/>
      <c r="T26" s="64"/>
      <c r="U26" s="64"/>
      <c r="V26" s="64"/>
      <c r="W26" s="64"/>
      <c r="X26" s="29"/>
      <c r="Y26" s="29"/>
      <c r="Z26" s="29"/>
      <c r="AA26" s="63"/>
      <c r="AB26" s="29"/>
    </row>
    <row r="27" spans="1:28" x14ac:dyDescent="0.25">
      <c r="A27" t="s">
        <v>27</v>
      </c>
      <c r="B27" t="s">
        <v>21</v>
      </c>
      <c r="C27" s="39"/>
      <c r="D27" s="39">
        <v>19.3</v>
      </c>
      <c r="E27" s="39">
        <v>20.13</v>
      </c>
      <c r="F27" s="39">
        <v>23.62</v>
      </c>
      <c r="G27" s="39">
        <v>26.94</v>
      </c>
      <c r="H27" s="39">
        <v>52.35</v>
      </c>
      <c r="I27" s="79"/>
      <c r="J27" s="79"/>
      <c r="K27" s="76"/>
      <c r="L27" s="79"/>
      <c r="M27" s="79"/>
      <c r="N27" s="79"/>
      <c r="O27" s="79"/>
      <c r="P27" s="79"/>
      <c r="Q27" s="124"/>
      <c r="R27" s="124"/>
      <c r="S27" s="13"/>
      <c r="T27" s="13"/>
      <c r="U27" s="13"/>
      <c r="V27" s="13"/>
      <c r="W27" s="13"/>
      <c r="X27" s="79"/>
      <c r="Y27" s="29"/>
      <c r="Z27" s="29"/>
      <c r="AA27" s="63"/>
      <c r="AB27" s="29"/>
    </row>
    <row r="28" spans="1:28" x14ac:dyDescent="0.25">
      <c r="A28" t="s">
        <v>27</v>
      </c>
      <c r="B28" t="s">
        <v>94</v>
      </c>
      <c r="C28" s="39"/>
      <c r="D28" s="39">
        <v>24.28</v>
      </c>
      <c r="E28" s="39">
        <v>25.86</v>
      </c>
      <c r="F28" s="39">
        <v>32.54</v>
      </c>
      <c r="G28" s="39">
        <v>46.01</v>
      </c>
      <c r="H28" s="39">
        <v>78.97</v>
      </c>
      <c r="I28" s="79"/>
      <c r="J28" s="79"/>
      <c r="K28" s="79"/>
      <c r="L28" s="79"/>
      <c r="M28" s="79"/>
      <c r="N28" s="79"/>
      <c r="O28" s="79"/>
      <c r="P28" s="79"/>
      <c r="Q28" s="13"/>
      <c r="R28" s="13"/>
      <c r="S28" s="13"/>
      <c r="T28" s="13"/>
      <c r="U28" s="13"/>
      <c r="V28" s="13"/>
      <c r="W28" s="13"/>
      <c r="X28" s="79"/>
      <c r="Y28" s="29"/>
      <c r="Z28" s="29"/>
      <c r="AA28" s="63"/>
      <c r="AB28" s="29"/>
    </row>
    <row r="29" spans="1:28" x14ac:dyDescent="0.25">
      <c r="A29" t="s">
        <v>27</v>
      </c>
      <c r="B29" t="s">
        <v>22</v>
      </c>
      <c r="C29" s="39"/>
      <c r="D29" s="39">
        <v>12.62</v>
      </c>
      <c r="E29" s="39">
        <v>11.43</v>
      </c>
      <c r="F29" s="39">
        <v>11.86</v>
      </c>
      <c r="G29" s="39">
        <v>12.76</v>
      </c>
      <c r="H29" s="39">
        <v>19.79</v>
      </c>
      <c r="I29" s="79"/>
      <c r="J29" s="79"/>
      <c r="K29" s="79"/>
      <c r="L29" s="79"/>
      <c r="M29" s="79"/>
      <c r="N29" s="79"/>
      <c r="O29" s="79"/>
      <c r="P29" s="79"/>
      <c r="Q29" s="13"/>
      <c r="R29" s="13"/>
      <c r="S29" s="13"/>
      <c r="T29" s="13"/>
      <c r="U29" s="13"/>
      <c r="V29" s="13"/>
      <c r="W29" s="13"/>
      <c r="X29" s="79"/>
      <c r="Y29" s="29"/>
      <c r="Z29" s="29"/>
      <c r="AA29" s="63"/>
      <c r="AB29" s="29"/>
    </row>
    <row r="30" spans="1:28" x14ac:dyDescent="0.25">
      <c r="A30" t="s">
        <v>27</v>
      </c>
      <c r="B30" t="s">
        <v>95</v>
      </c>
      <c r="C30" s="39"/>
      <c r="D30" s="39">
        <v>14.75</v>
      </c>
      <c r="E30" s="39">
        <v>11.81</v>
      </c>
      <c r="F30" s="39">
        <v>10.36</v>
      </c>
      <c r="G30" s="39">
        <v>9.3000000000000007</v>
      </c>
      <c r="H30" s="39">
        <v>11.51</v>
      </c>
      <c r="I30" s="79"/>
      <c r="J30" s="79"/>
      <c r="K30" s="79"/>
      <c r="L30" s="79"/>
      <c r="M30" s="79"/>
      <c r="N30" s="79"/>
      <c r="O30" s="79"/>
      <c r="P30" s="79"/>
      <c r="Q30" s="79"/>
      <c r="R30" s="79"/>
      <c r="S30" s="79"/>
      <c r="T30" s="79"/>
      <c r="U30" s="79"/>
      <c r="V30" s="13"/>
      <c r="W30" s="13"/>
      <c r="X30" s="79"/>
      <c r="Y30" s="29"/>
      <c r="Z30" s="29"/>
      <c r="AA30" s="63"/>
      <c r="AB30" s="29"/>
    </row>
    <row r="31" spans="1:28" x14ac:dyDescent="0.25">
      <c r="A31" t="s">
        <v>29</v>
      </c>
      <c r="B31" t="s">
        <v>93</v>
      </c>
      <c r="C31" s="39">
        <v>61.37</v>
      </c>
      <c r="D31" s="39">
        <v>54.61</v>
      </c>
      <c r="E31" s="39">
        <v>52.94</v>
      </c>
      <c r="F31" s="39">
        <v>47.45</v>
      </c>
      <c r="G31" s="39">
        <v>47.47</v>
      </c>
      <c r="H31" s="39">
        <v>51.24</v>
      </c>
      <c r="I31" s="79"/>
      <c r="J31" s="79"/>
      <c r="K31" s="79"/>
      <c r="L31" s="79"/>
      <c r="M31" s="79"/>
      <c r="N31" s="79"/>
      <c r="O31" s="79"/>
      <c r="P31" s="79"/>
      <c r="Q31" s="79"/>
      <c r="R31" s="79"/>
      <c r="S31" s="79"/>
      <c r="T31" s="79"/>
      <c r="U31" s="79"/>
      <c r="V31" s="13"/>
      <c r="W31" s="13"/>
      <c r="X31" s="79"/>
      <c r="Y31" s="29"/>
      <c r="Z31" s="29"/>
      <c r="AA31" s="63"/>
      <c r="AB31" s="29"/>
    </row>
    <row r="32" spans="1:28" x14ac:dyDescent="0.25">
      <c r="A32" t="s">
        <v>29</v>
      </c>
      <c r="B32" t="s">
        <v>21</v>
      </c>
      <c r="C32" s="39"/>
      <c r="D32" s="39">
        <v>75.22</v>
      </c>
      <c r="E32" s="39">
        <v>76.62</v>
      </c>
      <c r="F32" s="39">
        <v>67.53</v>
      </c>
      <c r="G32" s="39">
        <v>69.11</v>
      </c>
      <c r="H32" s="39">
        <v>78.790000000000006</v>
      </c>
      <c r="I32" s="79"/>
      <c r="J32" s="79"/>
      <c r="K32" s="79"/>
      <c r="L32" s="79"/>
      <c r="M32" s="79"/>
      <c r="N32" s="79"/>
      <c r="O32" s="79"/>
      <c r="P32" s="79"/>
      <c r="Q32" s="79"/>
      <c r="R32" s="79"/>
      <c r="S32" s="79"/>
      <c r="T32" s="79"/>
      <c r="U32" s="79"/>
      <c r="V32" s="13"/>
      <c r="W32" s="13"/>
      <c r="X32" s="79"/>
      <c r="Y32" s="29"/>
      <c r="Z32" s="29"/>
      <c r="AA32" s="63"/>
      <c r="AB32" s="29"/>
    </row>
    <row r="33" spans="1:28" x14ac:dyDescent="0.25">
      <c r="A33" t="s">
        <v>29</v>
      </c>
      <c r="B33" t="s">
        <v>94</v>
      </c>
      <c r="C33" s="39"/>
      <c r="D33" s="39">
        <v>77.92</v>
      </c>
      <c r="E33" s="39">
        <v>80.290000000000006</v>
      </c>
      <c r="F33" s="39">
        <v>72.53</v>
      </c>
      <c r="G33" s="39">
        <v>80.430000000000007</v>
      </c>
      <c r="H33" s="39">
        <v>102.31</v>
      </c>
      <c r="I33" s="79"/>
      <c r="J33" s="79"/>
      <c r="K33" s="79"/>
      <c r="L33" s="79"/>
      <c r="M33" s="79"/>
      <c r="N33" s="79"/>
      <c r="O33" s="79"/>
      <c r="P33" s="79"/>
      <c r="Q33" s="79"/>
      <c r="R33" s="79"/>
      <c r="S33" s="79"/>
      <c r="T33" s="79"/>
      <c r="U33" s="79"/>
      <c r="V33" s="13"/>
      <c r="W33" s="13"/>
      <c r="X33" s="79"/>
      <c r="Y33" s="29"/>
      <c r="Z33" s="29"/>
      <c r="AA33" s="63"/>
      <c r="AB33" s="29"/>
    </row>
    <row r="34" spans="1:28" x14ac:dyDescent="0.25">
      <c r="A34" t="s">
        <v>29</v>
      </c>
      <c r="B34" t="s">
        <v>22</v>
      </c>
      <c r="C34" s="39"/>
      <c r="D34" s="39">
        <v>44.04</v>
      </c>
      <c r="E34" s="39">
        <v>39.57</v>
      </c>
      <c r="F34" s="39">
        <v>31.25</v>
      </c>
      <c r="G34" s="39">
        <v>31.56</v>
      </c>
      <c r="H34" s="39">
        <v>30.69</v>
      </c>
      <c r="I34" s="79"/>
      <c r="J34" s="79"/>
      <c r="K34" s="79"/>
      <c r="L34" s="79"/>
      <c r="M34" s="79"/>
      <c r="N34" s="79"/>
      <c r="O34" s="79"/>
      <c r="P34" s="79"/>
      <c r="Q34" s="79"/>
      <c r="R34" s="79"/>
      <c r="S34" s="79"/>
      <c r="T34" s="79"/>
      <c r="U34" s="79"/>
      <c r="V34" s="13"/>
      <c r="W34" s="13"/>
      <c r="X34" s="79"/>
      <c r="Y34" s="79"/>
      <c r="Z34" s="79"/>
      <c r="AA34" s="63"/>
      <c r="AB34" s="79"/>
    </row>
    <row r="35" spans="1:28" x14ac:dyDescent="0.25">
      <c r="A35" t="s">
        <v>29</v>
      </c>
      <c r="B35" t="s">
        <v>95</v>
      </c>
      <c r="C35" s="39"/>
      <c r="D35" s="39">
        <v>43.28</v>
      </c>
      <c r="E35" s="39">
        <v>37.03</v>
      </c>
      <c r="F35" s="39">
        <v>28.31</v>
      </c>
      <c r="G35" s="39">
        <v>26.57</v>
      </c>
      <c r="H35" s="39">
        <v>23.65</v>
      </c>
      <c r="I35" s="79"/>
      <c r="J35" s="79"/>
      <c r="K35" s="79"/>
      <c r="L35" s="79"/>
      <c r="M35" s="79"/>
      <c r="N35" s="79"/>
      <c r="O35" s="79"/>
      <c r="P35" s="79"/>
      <c r="Q35" s="79"/>
      <c r="R35" s="79"/>
      <c r="S35" s="79"/>
      <c r="T35" s="79"/>
      <c r="U35" s="79"/>
      <c r="V35" s="13"/>
      <c r="W35" s="13"/>
      <c r="X35" s="79"/>
      <c r="Y35" s="79"/>
      <c r="Z35" s="79"/>
      <c r="AA35" s="63"/>
      <c r="AB35" s="79"/>
    </row>
    <row r="36" spans="1:28" x14ac:dyDescent="0.25">
      <c r="A36" t="s">
        <v>31</v>
      </c>
      <c r="B36" t="s">
        <v>93</v>
      </c>
      <c r="C36" s="39">
        <v>29.86</v>
      </c>
      <c r="D36" s="39">
        <v>30.77</v>
      </c>
      <c r="E36" s="39">
        <v>31.14</v>
      </c>
      <c r="F36" s="39">
        <v>35.58</v>
      </c>
      <c r="G36" s="39">
        <v>36.18</v>
      </c>
      <c r="H36" s="39">
        <v>43.88</v>
      </c>
      <c r="I36" s="79"/>
      <c r="J36" s="79"/>
      <c r="K36" s="79"/>
      <c r="L36" s="79"/>
      <c r="M36" s="79"/>
      <c r="N36" s="79"/>
      <c r="O36" s="79"/>
      <c r="P36" s="80"/>
      <c r="Q36" s="81"/>
      <c r="R36" s="80"/>
      <c r="S36" s="81"/>
      <c r="T36" s="80"/>
      <c r="U36" s="80"/>
      <c r="V36" s="81"/>
      <c r="W36" s="13"/>
      <c r="X36" s="79"/>
      <c r="Y36" s="79"/>
      <c r="Z36" s="79"/>
      <c r="AA36" s="63"/>
      <c r="AB36" s="79"/>
    </row>
    <row r="37" spans="1:28" x14ac:dyDescent="0.25">
      <c r="A37" t="s">
        <v>31</v>
      </c>
      <c r="B37" t="s">
        <v>21</v>
      </c>
      <c r="C37" s="39"/>
      <c r="D37" s="39">
        <v>40.090000000000003</v>
      </c>
      <c r="E37" s="39">
        <v>42.78</v>
      </c>
      <c r="F37" s="39">
        <v>49.39</v>
      </c>
      <c r="G37" s="39">
        <v>51.48</v>
      </c>
      <c r="H37" s="39">
        <v>65.59</v>
      </c>
      <c r="I37" s="79"/>
      <c r="J37" s="79"/>
      <c r="K37" s="79"/>
      <c r="L37" s="79"/>
      <c r="M37" s="79"/>
      <c r="N37" s="90"/>
      <c r="O37" s="90"/>
      <c r="P37" s="91"/>
      <c r="Q37" s="91"/>
      <c r="R37" s="91"/>
      <c r="S37" s="91"/>
      <c r="T37" s="91"/>
      <c r="U37" s="91"/>
      <c r="V37" s="91"/>
      <c r="W37" s="82"/>
      <c r="X37" s="79"/>
      <c r="Y37" s="79"/>
      <c r="Z37" s="79"/>
      <c r="AA37" s="63"/>
      <c r="AB37" s="79"/>
    </row>
    <row r="38" spans="1:28" ht="15" x14ac:dyDescent="0.25">
      <c r="A38" t="s">
        <v>31</v>
      </c>
      <c r="B38" t="s">
        <v>94</v>
      </c>
      <c r="C38" s="39"/>
      <c r="D38" s="39">
        <v>43.86</v>
      </c>
      <c r="E38" s="39">
        <v>46.43</v>
      </c>
      <c r="F38" s="39">
        <v>54.24</v>
      </c>
      <c r="G38" s="39">
        <v>59.16</v>
      </c>
      <c r="H38" s="39">
        <v>75.2</v>
      </c>
      <c r="I38" s="79"/>
      <c r="J38" s="79"/>
      <c r="K38" s="79"/>
      <c r="L38" s="79"/>
      <c r="M38" s="79"/>
      <c r="N38" s="90"/>
      <c r="O38" s="90"/>
      <c r="P38" s="39"/>
      <c r="Q38" s="39"/>
      <c r="R38" s="39"/>
      <c r="S38" s="39"/>
      <c r="T38" s="39"/>
      <c r="U38" s="39"/>
      <c r="V38" s="39"/>
      <c r="W38" s="79"/>
      <c r="X38" s="79"/>
      <c r="Y38" s="79"/>
      <c r="Z38" s="79"/>
      <c r="AA38" s="63"/>
      <c r="AB38" s="79"/>
    </row>
    <row r="39" spans="1:28" ht="15" x14ac:dyDescent="0.25">
      <c r="A39" t="s">
        <v>31</v>
      </c>
      <c r="B39" t="s">
        <v>22</v>
      </c>
      <c r="C39" s="39"/>
      <c r="D39" s="39">
        <v>25.75</v>
      </c>
      <c r="E39" s="39">
        <v>24.04</v>
      </c>
      <c r="F39" s="39">
        <v>24.13</v>
      </c>
      <c r="G39" s="39">
        <v>24.61</v>
      </c>
      <c r="H39" s="39">
        <v>27.32</v>
      </c>
      <c r="I39" s="79"/>
      <c r="J39" s="79"/>
      <c r="K39" s="79"/>
      <c r="L39" s="79"/>
      <c r="M39" s="79"/>
      <c r="N39" s="79"/>
      <c r="O39" s="79"/>
      <c r="P39" s="79"/>
      <c r="Q39" s="79"/>
      <c r="R39" s="79"/>
      <c r="S39" s="79"/>
      <c r="T39" s="79"/>
      <c r="U39" s="79"/>
      <c r="V39" s="79"/>
      <c r="W39" s="79"/>
      <c r="X39" s="79"/>
      <c r="Y39" s="79"/>
      <c r="Z39" s="79"/>
      <c r="AA39" s="63"/>
      <c r="AB39" s="79"/>
    </row>
    <row r="40" spans="1:28" ht="15" x14ac:dyDescent="0.25">
      <c r="A40" t="s">
        <v>31</v>
      </c>
      <c r="B40" t="s">
        <v>95</v>
      </c>
      <c r="C40" s="39"/>
      <c r="D40" s="39">
        <v>28.97</v>
      </c>
      <c r="E40" s="39">
        <v>26.25</v>
      </c>
      <c r="F40" s="39">
        <v>25.27</v>
      </c>
      <c r="G40" s="39">
        <v>25.11</v>
      </c>
      <c r="H40" s="39">
        <v>26.2</v>
      </c>
      <c r="I40" s="79"/>
      <c r="J40" s="79"/>
      <c r="K40" s="79"/>
      <c r="L40" s="79"/>
      <c r="M40" s="79"/>
      <c r="N40" s="79"/>
      <c r="O40" s="79"/>
      <c r="P40" s="79"/>
      <c r="Q40" s="79"/>
      <c r="R40" s="79"/>
      <c r="S40" s="79"/>
      <c r="T40" s="79"/>
      <c r="U40" s="79"/>
      <c r="V40" s="79"/>
      <c r="W40" s="79"/>
      <c r="X40" s="79"/>
      <c r="Y40" s="79"/>
      <c r="Z40" s="79"/>
      <c r="AA40" s="63"/>
      <c r="AB40" s="79"/>
    </row>
    <row r="41" spans="1:28" ht="15" x14ac:dyDescent="0.25">
      <c r="A41" t="s">
        <v>32</v>
      </c>
      <c r="B41" t="s">
        <v>93</v>
      </c>
      <c r="C41" s="39">
        <v>28.16</v>
      </c>
      <c r="D41" s="39">
        <v>29.3</v>
      </c>
      <c r="E41" s="39">
        <v>29.85</v>
      </c>
      <c r="F41" s="39">
        <v>36.590000000000003</v>
      </c>
      <c r="G41" s="39">
        <v>36.799999999999997</v>
      </c>
      <c r="H41" s="39">
        <v>43.69</v>
      </c>
      <c r="I41" s="79"/>
      <c r="J41" s="79"/>
      <c r="K41" s="79"/>
      <c r="L41" s="79"/>
      <c r="M41" s="79"/>
      <c r="N41" s="79"/>
      <c r="O41" s="79"/>
      <c r="P41" s="79"/>
      <c r="Q41" s="79"/>
      <c r="R41" s="79"/>
      <c r="S41" s="79"/>
      <c r="T41" s="79"/>
      <c r="U41" s="79"/>
      <c r="V41" s="79"/>
      <c r="W41" s="79"/>
      <c r="X41" s="79"/>
      <c r="Y41" s="79"/>
      <c r="Z41" s="79"/>
      <c r="AA41" s="63"/>
      <c r="AB41" s="79"/>
    </row>
    <row r="42" spans="1:28" ht="15" x14ac:dyDescent="0.25">
      <c r="A42" t="s">
        <v>32</v>
      </c>
      <c r="B42" t="s">
        <v>21</v>
      </c>
      <c r="C42" s="39"/>
      <c r="D42" s="39">
        <v>37.89</v>
      </c>
      <c r="E42" s="39">
        <v>40.770000000000003</v>
      </c>
      <c r="F42" s="39">
        <v>51.1</v>
      </c>
      <c r="G42" s="39">
        <v>52.72</v>
      </c>
      <c r="H42" s="39">
        <v>65.81</v>
      </c>
      <c r="I42" s="79"/>
      <c r="J42" s="79"/>
      <c r="K42" s="79"/>
      <c r="L42" s="79"/>
      <c r="M42" s="79"/>
      <c r="N42" s="79"/>
      <c r="O42" s="79"/>
      <c r="P42" s="79"/>
      <c r="Q42" s="79"/>
      <c r="R42" s="79"/>
      <c r="S42" s="79"/>
      <c r="T42" s="79"/>
      <c r="U42" s="79"/>
      <c r="V42" s="79"/>
      <c r="W42" s="79"/>
      <c r="X42" s="79"/>
      <c r="Y42" s="79"/>
      <c r="Z42" s="79"/>
      <c r="AA42" s="63"/>
      <c r="AB42" s="79"/>
    </row>
    <row r="43" spans="1:28" ht="15" x14ac:dyDescent="0.25">
      <c r="A43" t="s">
        <v>32</v>
      </c>
      <c r="B43" t="s">
        <v>94</v>
      </c>
      <c r="C43" s="39"/>
      <c r="D43" s="39">
        <v>41.65</v>
      </c>
      <c r="E43" s="39">
        <v>44.35</v>
      </c>
      <c r="F43" s="39">
        <v>55.84</v>
      </c>
      <c r="G43" s="39">
        <v>60.29</v>
      </c>
      <c r="H43" s="39">
        <v>75.92</v>
      </c>
      <c r="I43" s="79"/>
      <c r="J43" s="79"/>
      <c r="K43" s="79"/>
      <c r="L43" s="79"/>
      <c r="M43" s="79"/>
      <c r="N43" s="79"/>
      <c r="O43" s="79"/>
      <c r="P43" s="79"/>
      <c r="Q43" s="79"/>
      <c r="R43" s="79"/>
      <c r="S43" s="79"/>
      <c r="T43" s="79"/>
      <c r="U43" s="79"/>
      <c r="V43" s="79"/>
      <c r="W43" s="79"/>
      <c r="X43" s="79"/>
      <c r="Y43" s="79"/>
      <c r="Z43" s="79"/>
      <c r="AA43" s="63"/>
      <c r="AB43" s="79"/>
    </row>
    <row r="44" spans="1:28" ht="15" x14ac:dyDescent="0.25">
      <c r="A44" t="s">
        <v>32</v>
      </c>
      <c r="B44" t="s">
        <v>22</v>
      </c>
      <c r="C44" s="39"/>
      <c r="D44" s="39">
        <v>24.64</v>
      </c>
      <c r="E44" s="39">
        <v>23.15</v>
      </c>
      <c r="F44" s="39">
        <v>24.71</v>
      </c>
      <c r="G44" s="39">
        <v>24.91</v>
      </c>
      <c r="H44" s="39">
        <v>27.03</v>
      </c>
      <c r="I44" s="79"/>
      <c r="J44" s="79"/>
      <c r="K44" s="79"/>
      <c r="L44" s="79"/>
      <c r="M44" s="79"/>
      <c r="N44" s="79"/>
      <c r="O44" s="79"/>
      <c r="P44" s="79"/>
      <c r="Q44" s="79"/>
      <c r="R44" s="79"/>
      <c r="S44" s="79"/>
      <c r="T44" s="79"/>
      <c r="U44" s="79"/>
      <c r="V44" s="79"/>
      <c r="W44" s="79"/>
      <c r="X44" s="79"/>
      <c r="Y44" s="79"/>
      <c r="Z44" s="79"/>
      <c r="AA44" s="63"/>
      <c r="AB44" s="79"/>
    </row>
    <row r="45" spans="1:28" ht="15" x14ac:dyDescent="0.25">
      <c r="A45" t="s">
        <v>32</v>
      </c>
      <c r="B45" t="s">
        <v>95</v>
      </c>
      <c r="C45" s="39"/>
      <c r="D45" s="39">
        <v>27.85</v>
      </c>
      <c r="E45" s="39">
        <v>25.29</v>
      </c>
      <c r="F45" s="39">
        <v>25.32</v>
      </c>
      <c r="G45" s="39">
        <v>24.87</v>
      </c>
      <c r="H45" s="39">
        <v>25.53</v>
      </c>
      <c r="I45" s="79"/>
      <c r="J45" s="79"/>
      <c r="K45" s="79"/>
      <c r="L45" s="79"/>
      <c r="M45" s="79"/>
      <c r="N45" s="79"/>
      <c r="O45" s="79"/>
      <c r="P45" s="79"/>
      <c r="Q45" s="79"/>
      <c r="R45" s="79"/>
      <c r="S45" s="79"/>
      <c r="T45" s="79"/>
      <c r="U45" s="79"/>
      <c r="V45" s="79"/>
      <c r="W45" s="79"/>
      <c r="X45" s="79"/>
      <c r="Y45" s="79"/>
      <c r="Z45" s="79"/>
      <c r="AA45" s="63"/>
      <c r="AB45" s="79"/>
    </row>
    <row r="46" spans="1:28" ht="15" x14ac:dyDescent="0.25">
      <c r="A46" t="s">
        <v>33</v>
      </c>
      <c r="B46" t="s">
        <v>93</v>
      </c>
      <c r="C46" s="39">
        <v>47.59</v>
      </c>
      <c r="D46" s="39">
        <v>41.79</v>
      </c>
      <c r="E46" s="39">
        <v>41.06</v>
      </c>
      <c r="F46" s="39">
        <v>41.94</v>
      </c>
      <c r="G46" s="39">
        <v>41.8</v>
      </c>
      <c r="H46" s="39">
        <v>47.85</v>
      </c>
      <c r="I46" s="79"/>
      <c r="J46" s="79"/>
      <c r="K46" s="79"/>
      <c r="L46" s="79"/>
      <c r="M46" s="79"/>
      <c r="N46" s="79"/>
      <c r="O46" s="79"/>
      <c r="P46" s="79"/>
      <c r="Q46" s="79"/>
      <c r="R46" s="79"/>
      <c r="S46" s="79"/>
      <c r="T46" s="79"/>
      <c r="U46" s="79"/>
      <c r="V46" s="79"/>
      <c r="W46" s="79"/>
      <c r="X46" s="79"/>
      <c r="Y46" s="79"/>
      <c r="Z46" s="79"/>
      <c r="AA46" s="63"/>
      <c r="AB46" s="79"/>
    </row>
    <row r="47" spans="1:28" ht="15" x14ac:dyDescent="0.25">
      <c r="A47" t="s">
        <v>33</v>
      </c>
      <c r="B47" t="s">
        <v>21</v>
      </c>
      <c r="C47" s="39"/>
      <c r="D47" s="39">
        <v>56.16</v>
      </c>
      <c r="E47" s="39">
        <v>57.92</v>
      </c>
      <c r="F47" s="39">
        <v>58.86</v>
      </c>
      <c r="G47" s="39">
        <v>60.31</v>
      </c>
      <c r="H47" s="39">
        <v>72.92</v>
      </c>
      <c r="I47" s="79"/>
      <c r="J47" s="79"/>
      <c r="K47" s="79"/>
      <c r="L47" s="79"/>
      <c r="M47" s="79"/>
      <c r="N47" s="79"/>
      <c r="O47" s="79"/>
      <c r="P47" s="79"/>
      <c r="Q47" s="79"/>
      <c r="R47" s="79"/>
      <c r="S47" s="79"/>
      <c r="T47" s="79"/>
      <c r="U47" s="79"/>
      <c r="V47" s="79"/>
      <c r="W47" s="79"/>
      <c r="X47" s="79"/>
      <c r="Y47" s="79"/>
      <c r="Z47" s="79"/>
      <c r="AA47" s="63"/>
      <c r="AB47" s="79"/>
    </row>
    <row r="48" spans="1:28" ht="15" x14ac:dyDescent="0.25">
      <c r="A48" t="s">
        <v>33</v>
      </c>
      <c r="B48" t="s">
        <v>94</v>
      </c>
      <c r="C48" s="39"/>
      <c r="D48" s="39">
        <v>60.09</v>
      </c>
      <c r="E48" s="39">
        <v>61.66</v>
      </c>
      <c r="F48" s="39">
        <v>63.78</v>
      </c>
      <c r="G48" s="39">
        <v>68.680000000000007</v>
      </c>
      <c r="H48" s="39">
        <v>83.57</v>
      </c>
      <c r="I48" s="79"/>
      <c r="J48" s="79"/>
      <c r="K48" s="79"/>
      <c r="L48" s="79"/>
      <c r="M48" s="79"/>
      <c r="N48" s="79"/>
      <c r="O48" s="79"/>
      <c r="P48" s="79"/>
      <c r="Q48" s="79"/>
      <c r="R48" s="79"/>
      <c r="S48" s="79"/>
      <c r="T48" s="79"/>
      <c r="U48" s="79"/>
      <c r="V48" s="79"/>
      <c r="W48" s="79"/>
      <c r="X48" s="79"/>
      <c r="Y48" s="79"/>
      <c r="Z48" s="79"/>
      <c r="AA48" s="63"/>
      <c r="AB48" s="79"/>
    </row>
    <row r="49" spans="1:28" ht="15" x14ac:dyDescent="0.25">
      <c r="A49" t="s">
        <v>33</v>
      </c>
      <c r="B49" t="s">
        <v>22</v>
      </c>
      <c r="C49" s="39"/>
      <c r="D49" s="39">
        <v>34.200000000000003</v>
      </c>
      <c r="E49" s="39">
        <v>31.03</v>
      </c>
      <c r="F49" s="39">
        <v>28.01</v>
      </c>
      <c r="G49" s="39">
        <v>27.96</v>
      </c>
      <c r="H49" s="39">
        <v>29.23</v>
      </c>
      <c r="I49" s="79"/>
      <c r="J49" s="79"/>
      <c r="K49" s="79"/>
      <c r="L49" s="79"/>
      <c r="M49" s="79"/>
      <c r="N49" s="79"/>
      <c r="O49" s="79"/>
      <c r="P49" s="79"/>
      <c r="Q49" s="79"/>
      <c r="R49" s="79"/>
      <c r="S49" s="79"/>
      <c r="T49" s="79"/>
      <c r="U49" s="79"/>
      <c r="V49" s="79"/>
      <c r="W49" s="79"/>
      <c r="X49" s="79"/>
      <c r="Y49" s="79"/>
      <c r="Z49" s="79"/>
      <c r="AA49" s="63"/>
      <c r="AB49" s="79"/>
    </row>
    <row r="50" spans="1:28" ht="15" x14ac:dyDescent="0.25">
      <c r="A50" t="s">
        <v>33</v>
      </c>
      <c r="B50" t="s">
        <v>95</v>
      </c>
      <c r="C50" s="39"/>
      <c r="D50" s="39">
        <v>37.17</v>
      </c>
      <c r="E50" s="39">
        <v>32.840000000000003</v>
      </c>
      <c r="F50" s="39">
        <v>28.65</v>
      </c>
      <c r="G50" s="39">
        <v>27.87</v>
      </c>
      <c r="H50" s="39">
        <v>27.84</v>
      </c>
      <c r="I50" s="79"/>
      <c r="J50" s="79"/>
      <c r="K50" s="79"/>
      <c r="L50" s="79"/>
      <c r="M50" s="79"/>
      <c r="N50" s="79"/>
      <c r="O50" s="79"/>
      <c r="P50" s="79"/>
      <c r="Q50" s="79"/>
      <c r="R50" s="79"/>
      <c r="S50" s="79"/>
      <c r="T50" s="79"/>
      <c r="U50" s="79"/>
      <c r="V50" s="79"/>
      <c r="W50" s="79"/>
      <c r="X50" s="79"/>
      <c r="Y50" s="79"/>
      <c r="Z50" s="79"/>
      <c r="AA50" s="63"/>
      <c r="AB50" s="79"/>
    </row>
    <row r="51" spans="1:28" ht="15" x14ac:dyDescent="0.25">
      <c r="A51" t="s">
        <v>34</v>
      </c>
      <c r="B51" t="s">
        <v>93</v>
      </c>
      <c r="C51" s="39">
        <v>55.1</v>
      </c>
      <c r="D51" s="39">
        <v>48.23</v>
      </c>
      <c r="E51" s="39">
        <v>47.05</v>
      </c>
      <c r="F51" s="39">
        <v>42.25</v>
      </c>
      <c r="G51" s="39">
        <v>42.02</v>
      </c>
      <c r="H51" s="39">
        <v>47.73</v>
      </c>
      <c r="I51" s="79"/>
      <c r="J51" s="79"/>
      <c r="K51" s="79"/>
      <c r="L51" s="79"/>
      <c r="M51" s="79"/>
      <c r="N51" s="79"/>
      <c r="O51" s="79"/>
      <c r="P51" s="79"/>
      <c r="Q51" s="79"/>
      <c r="R51" s="79"/>
      <c r="S51" s="79"/>
      <c r="T51" s="79"/>
      <c r="U51" s="79"/>
      <c r="V51" s="79"/>
      <c r="W51" s="79"/>
      <c r="X51" s="79"/>
      <c r="Y51" s="79"/>
      <c r="Z51" s="79"/>
      <c r="AA51" s="63"/>
      <c r="AB51" s="79"/>
    </row>
    <row r="52" spans="1:28" ht="15" x14ac:dyDescent="0.25">
      <c r="A52" t="s">
        <v>34</v>
      </c>
      <c r="B52" t="s">
        <v>21</v>
      </c>
      <c r="C52" s="39"/>
      <c r="D52" s="39">
        <v>65.599999999999994</v>
      </c>
      <c r="E52" s="39">
        <v>66.98</v>
      </c>
      <c r="F52" s="39">
        <v>59.33</v>
      </c>
      <c r="G52" s="39">
        <v>60.66</v>
      </c>
      <c r="H52" s="39">
        <v>72.760000000000005</v>
      </c>
      <c r="I52" s="79"/>
      <c r="J52" s="79"/>
      <c r="K52" s="79"/>
      <c r="L52" s="79"/>
      <c r="M52" s="79"/>
      <c r="N52" s="79"/>
      <c r="O52" s="79"/>
      <c r="P52" s="79"/>
      <c r="Q52" s="79"/>
      <c r="R52" s="79"/>
      <c r="S52" s="79"/>
      <c r="T52" s="79"/>
      <c r="U52" s="79"/>
      <c r="V52" s="79"/>
      <c r="W52" s="79"/>
      <c r="X52" s="79"/>
      <c r="Y52" s="79"/>
      <c r="Z52" s="79"/>
      <c r="AA52" s="63"/>
      <c r="AB52" s="79"/>
    </row>
    <row r="53" spans="1:28" ht="15" x14ac:dyDescent="0.25">
      <c r="A53" t="s">
        <v>34</v>
      </c>
      <c r="B53" t="s">
        <v>94</v>
      </c>
      <c r="C53" s="39"/>
      <c r="D53" s="39">
        <v>68.98</v>
      </c>
      <c r="E53" s="39">
        <v>70.39</v>
      </c>
      <c r="F53" s="39">
        <v>64.17</v>
      </c>
      <c r="G53" s="39">
        <v>68.92</v>
      </c>
      <c r="H53" s="39">
        <v>83.13</v>
      </c>
      <c r="I53" s="79"/>
      <c r="J53" s="79"/>
      <c r="K53" s="79"/>
      <c r="L53" s="79"/>
      <c r="M53" s="79"/>
      <c r="N53" s="79"/>
      <c r="O53" s="79"/>
      <c r="P53" s="79"/>
      <c r="Q53" s="79"/>
      <c r="R53" s="79"/>
      <c r="S53" s="79"/>
      <c r="T53" s="79"/>
      <c r="U53" s="79"/>
      <c r="V53" s="79"/>
      <c r="W53" s="79"/>
      <c r="X53" s="79"/>
      <c r="Y53" s="79"/>
      <c r="Z53" s="79"/>
      <c r="AA53" s="63"/>
      <c r="AB53" s="79"/>
    </row>
    <row r="54" spans="1:28" ht="15" x14ac:dyDescent="0.25">
      <c r="A54" t="s">
        <v>34</v>
      </c>
      <c r="B54" t="s">
        <v>22</v>
      </c>
      <c r="C54" s="39"/>
      <c r="D54" s="39">
        <v>39.25</v>
      </c>
      <c r="E54" s="39">
        <v>35.4</v>
      </c>
      <c r="F54" s="39">
        <v>28.21</v>
      </c>
      <c r="G54" s="39">
        <v>28.1</v>
      </c>
      <c r="H54" s="39">
        <v>29.16</v>
      </c>
      <c r="I54" s="79"/>
      <c r="J54" s="79"/>
      <c r="K54" s="79"/>
      <c r="L54" s="79"/>
      <c r="M54" s="79"/>
      <c r="N54" s="79"/>
      <c r="O54" s="79"/>
      <c r="P54" s="79"/>
      <c r="Q54" s="79"/>
      <c r="R54" s="79"/>
      <c r="S54" s="79"/>
      <c r="T54" s="79"/>
      <c r="U54" s="79"/>
      <c r="V54" s="79"/>
      <c r="W54" s="79"/>
      <c r="X54" s="79"/>
      <c r="Y54" s="79"/>
      <c r="Z54" s="79"/>
      <c r="AA54" s="63"/>
      <c r="AB54" s="79"/>
    </row>
    <row r="55" spans="1:28" ht="15" x14ac:dyDescent="0.25">
      <c r="A55" t="s">
        <v>34</v>
      </c>
      <c r="B55" t="s">
        <v>95</v>
      </c>
      <c r="C55" s="39"/>
      <c r="D55" s="39">
        <v>41.45</v>
      </c>
      <c r="E55" s="39">
        <v>36.58</v>
      </c>
      <c r="F55" s="39">
        <v>28.81</v>
      </c>
      <c r="G55" s="39">
        <v>27.99</v>
      </c>
      <c r="H55" s="39">
        <v>27.86</v>
      </c>
      <c r="I55" s="79"/>
      <c r="J55" s="79"/>
      <c r="K55" s="79"/>
      <c r="L55" s="79"/>
      <c r="M55" s="79"/>
      <c r="N55" s="79"/>
      <c r="O55" s="79"/>
      <c r="P55" s="79"/>
      <c r="Q55" s="79"/>
      <c r="R55" s="79"/>
      <c r="S55" s="79"/>
      <c r="T55" s="79"/>
      <c r="U55" s="79"/>
      <c r="V55" s="79"/>
      <c r="W55" s="79"/>
      <c r="X55" s="79"/>
      <c r="Y55" s="79"/>
      <c r="Z55" s="79"/>
      <c r="AA55" s="63"/>
      <c r="AB55" s="79"/>
    </row>
    <row r="56" spans="1:28" ht="15" x14ac:dyDescent="0.25">
      <c r="A56" t="s">
        <v>36</v>
      </c>
      <c r="B56" t="s">
        <v>93</v>
      </c>
      <c r="C56" s="39">
        <v>81.349999999999994</v>
      </c>
      <c r="D56" s="39">
        <v>70.14</v>
      </c>
      <c r="E56" s="39">
        <v>66.56</v>
      </c>
      <c r="F56" s="39">
        <v>61.03</v>
      </c>
      <c r="G56" s="39">
        <v>56.96</v>
      </c>
      <c r="H56" s="39">
        <v>58.14</v>
      </c>
      <c r="I56" s="79"/>
      <c r="J56" s="79"/>
      <c r="K56" s="79"/>
      <c r="L56" s="79"/>
      <c r="M56" s="79"/>
      <c r="N56" s="79"/>
      <c r="O56" s="79"/>
      <c r="P56" s="79"/>
      <c r="Q56" s="79"/>
      <c r="R56" s="79"/>
      <c r="S56" s="79"/>
      <c r="T56" s="79"/>
      <c r="U56" s="79"/>
      <c r="V56" s="79"/>
      <c r="W56" s="79"/>
      <c r="X56" s="79"/>
      <c r="Y56" s="79"/>
      <c r="Z56" s="79"/>
      <c r="AA56" s="63"/>
      <c r="AB56" s="79"/>
    </row>
    <row r="57" spans="1:28" ht="15" x14ac:dyDescent="0.25">
      <c r="A57" t="s">
        <v>36</v>
      </c>
      <c r="B57" t="s">
        <v>21</v>
      </c>
      <c r="C57" s="39"/>
      <c r="D57" s="39">
        <v>97.81</v>
      </c>
      <c r="E57" s="39">
        <v>96.8</v>
      </c>
      <c r="F57" s="39">
        <v>88.44</v>
      </c>
      <c r="G57" s="39">
        <v>85.79</v>
      </c>
      <c r="H57" s="39">
        <v>92.78</v>
      </c>
      <c r="I57" s="79"/>
      <c r="J57" s="79"/>
      <c r="K57" s="79"/>
      <c r="L57" s="79"/>
      <c r="M57" s="79"/>
      <c r="N57" s="79"/>
      <c r="O57" s="79"/>
      <c r="P57" s="79"/>
      <c r="Q57" s="79"/>
      <c r="R57" s="79"/>
      <c r="S57" s="79"/>
      <c r="T57" s="79"/>
      <c r="U57" s="79"/>
      <c r="V57" s="79"/>
      <c r="W57" s="79"/>
      <c r="X57" s="79"/>
      <c r="Y57" s="79"/>
      <c r="Z57" s="79"/>
      <c r="AA57" s="63"/>
      <c r="AB57" s="79"/>
    </row>
    <row r="58" spans="1:28" ht="15" x14ac:dyDescent="0.25">
      <c r="A58" t="s">
        <v>36</v>
      </c>
      <c r="B58" t="s">
        <v>94</v>
      </c>
      <c r="C58" s="39"/>
      <c r="D58" s="39">
        <v>99.2</v>
      </c>
      <c r="E58" s="39">
        <v>98.1</v>
      </c>
      <c r="F58" s="39">
        <v>89.81</v>
      </c>
      <c r="G58" s="39">
        <v>87.76</v>
      </c>
      <c r="H58" s="39">
        <v>95.06</v>
      </c>
      <c r="I58" s="79"/>
      <c r="J58" s="79"/>
      <c r="K58" s="79"/>
      <c r="L58" s="79"/>
      <c r="M58" s="79"/>
      <c r="N58" s="79"/>
      <c r="O58" s="79"/>
      <c r="P58" s="79"/>
      <c r="Q58" s="79"/>
      <c r="R58" s="79"/>
      <c r="S58" s="79"/>
      <c r="T58" s="79"/>
      <c r="U58" s="79"/>
      <c r="V58" s="79"/>
      <c r="W58" s="79"/>
      <c r="X58" s="79"/>
      <c r="Y58" s="79"/>
      <c r="Z58" s="79"/>
      <c r="AA58" s="63"/>
      <c r="AB58" s="79"/>
    </row>
    <row r="59" spans="1:28" ht="15" x14ac:dyDescent="0.25">
      <c r="A59" t="s">
        <v>36</v>
      </c>
      <c r="B59" t="s">
        <v>22</v>
      </c>
      <c r="C59" s="39"/>
      <c r="D59" s="39">
        <v>56.71</v>
      </c>
      <c r="E59" s="39">
        <v>49.57</v>
      </c>
      <c r="F59" s="39">
        <v>39.380000000000003</v>
      </c>
      <c r="G59" s="39">
        <v>36.090000000000003</v>
      </c>
      <c r="H59" s="39">
        <v>34.21</v>
      </c>
      <c r="I59" s="79"/>
      <c r="J59" s="79"/>
      <c r="K59" s="79"/>
      <c r="L59" s="79"/>
      <c r="M59" s="79"/>
      <c r="N59" s="79"/>
      <c r="O59" s="79"/>
      <c r="P59" s="79"/>
      <c r="Q59" s="79"/>
      <c r="R59" s="79"/>
      <c r="S59" s="79"/>
      <c r="T59" s="79"/>
      <c r="U59" s="79"/>
      <c r="V59" s="79"/>
      <c r="W59" s="79"/>
      <c r="X59" s="79"/>
      <c r="Y59" s="79"/>
      <c r="Z59" s="79"/>
      <c r="AA59" s="63"/>
      <c r="AB59" s="79"/>
    </row>
    <row r="60" spans="1:28" ht="15" x14ac:dyDescent="0.25">
      <c r="A60" t="s">
        <v>36</v>
      </c>
      <c r="B60" t="s">
        <v>95</v>
      </c>
      <c r="C60" s="39"/>
      <c r="D60" s="39">
        <v>57.93</v>
      </c>
      <c r="E60" s="39">
        <v>50.51</v>
      </c>
      <c r="F60" s="39">
        <v>40.020000000000003</v>
      </c>
      <c r="G60" s="39">
        <v>36.49</v>
      </c>
      <c r="H60" s="39">
        <v>34.39</v>
      </c>
      <c r="I60" s="79"/>
      <c r="J60" s="79"/>
      <c r="K60" s="79"/>
      <c r="L60" s="79"/>
      <c r="M60" s="79"/>
      <c r="N60" s="79"/>
      <c r="O60" s="79"/>
      <c r="P60" s="79"/>
      <c r="Q60" s="79"/>
      <c r="R60" s="79"/>
      <c r="S60" s="79"/>
      <c r="T60" s="79"/>
      <c r="U60" s="79"/>
      <c r="V60" s="79"/>
      <c r="W60" s="79"/>
      <c r="X60" s="79"/>
      <c r="Y60" s="79"/>
      <c r="Z60" s="79"/>
      <c r="AA60" s="63"/>
      <c r="AB60" s="79"/>
    </row>
    <row r="61" spans="1:28" ht="15" x14ac:dyDescent="0.25">
      <c r="A61" t="s">
        <v>35</v>
      </c>
      <c r="B61" t="s">
        <v>93</v>
      </c>
      <c r="C61" s="39">
        <v>77.08</v>
      </c>
      <c r="D61" s="39">
        <v>67.87</v>
      </c>
      <c r="E61" s="39">
        <v>65.08</v>
      </c>
      <c r="F61" s="39">
        <v>61.47</v>
      </c>
      <c r="G61" s="39">
        <v>59.29</v>
      </c>
      <c r="H61" s="39">
        <v>62.87</v>
      </c>
      <c r="I61" s="79"/>
      <c r="J61" s="79"/>
      <c r="K61" s="79"/>
      <c r="L61" s="79"/>
      <c r="M61" s="79"/>
      <c r="N61" s="79"/>
      <c r="O61" s="79"/>
      <c r="P61" s="79"/>
      <c r="Q61" s="79"/>
      <c r="R61" s="79"/>
      <c r="S61" s="79"/>
      <c r="T61" s="79"/>
      <c r="U61" s="79"/>
      <c r="V61" s="79"/>
      <c r="W61" s="79"/>
      <c r="X61" s="79"/>
      <c r="Y61" s="79"/>
      <c r="Z61" s="79"/>
      <c r="AA61" s="63"/>
    </row>
    <row r="62" spans="1:28" x14ac:dyDescent="0.25">
      <c r="A62" t="s">
        <v>35</v>
      </c>
      <c r="B62" t="s">
        <v>21</v>
      </c>
      <c r="C62" s="39"/>
      <c r="D62" s="39">
        <v>92.24</v>
      </c>
      <c r="E62" s="39">
        <v>92</v>
      </c>
      <c r="F62" s="39">
        <v>86.72</v>
      </c>
      <c r="G62" s="39">
        <v>86.18</v>
      </c>
      <c r="H62" s="39">
        <v>94.83</v>
      </c>
    </row>
    <row r="63" spans="1:28" x14ac:dyDescent="0.25">
      <c r="A63" t="s">
        <v>35</v>
      </c>
      <c r="B63" t="s">
        <v>94</v>
      </c>
      <c r="C63" s="39"/>
      <c r="D63" s="39">
        <v>96</v>
      </c>
      <c r="E63" s="39">
        <v>95.22</v>
      </c>
      <c r="F63" s="39">
        <v>89.82</v>
      </c>
      <c r="G63" s="39">
        <v>90.38</v>
      </c>
      <c r="H63" s="39">
        <v>99.65</v>
      </c>
    </row>
    <row r="64" spans="1:28" x14ac:dyDescent="0.25">
      <c r="A64" t="s">
        <v>35</v>
      </c>
      <c r="B64" t="s">
        <v>22</v>
      </c>
      <c r="C64" s="39"/>
      <c r="D64" s="39">
        <v>55.56</v>
      </c>
      <c r="E64" s="39">
        <v>49.34</v>
      </c>
      <c r="F64" s="39">
        <v>40.869999999999997</v>
      </c>
      <c r="G64" s="39">
        <v>39</v>
      </c>
      <c r="H64" s="39">
        <v>39.090000000000003</v>
      </c>
    </row>
    <row r="65" spans="1:8" x14ac:dyDescent="0.25">
      <c r="A65" t="s">
        <v>35</v>
      </c>
      <c r="B65" t="s">
        <v>95</v>
      </c>
      <c r="C65" s="39"/>
      <c r="D65" s="39">
        <v>59.42</v>
      </c>
      <c r="E65" s="39">
        <v>52.42</v>
      </c>
      <c r="F65" s="39">
        <v>42.9</v>
      </c>
      <c r="G65" s="39">
        <v>40.479999999999997</v>
      </c>
      <c r="H65" s="39">
        <v>39.479999999999997</v>
      </c>
    </row>
    <row r="66" spans="1:8" x14ac:dyDescent="0.25">
      <c r="A66" t="s">
        <v>37</v>
      </c>
      <c r="B66" t="s">
        <v>93</v>
      </c>
      <c r="C66" s="39">
        <v>47.84</v>
      </c>
      <c r="D66" s="39">
        <v>38.369999999999997</v>
      </c>
      <c r="E66" s="39">
        <v>39.35</v>
      </c>
      <c r="F66" s="39">
        <v>41.3</v>
      </c>
      <c r="G66" s="39">
        <v>42.98</v>
      </c>
      <c r="H66" s="39">
        <v>50.13</v>
      </c>
    </row>
    <row r="67" spans="1:8" x14ac:dyDescent="0.25">
      <c r="A67" t="s">
        <v>37</v>
      </c>
      <c r="B67" t="s">
        <v>21</v>
      </c>
      <c r="C67" s="39"/>
      <c r="D67" s="39">
        <v>49.45</v>
      </c>
      <c r="E67" s="39">
        <v>52.68</v>
      </c>
      <c r="F67" s="39">
        <v>55.81</v>
      </c>
      <c r="G67" s="39">
        <v>58.47</v>
      </c>
      <c r="H67" s="39">
        <v>70.84</v>
      </c>
    </row>
    <row r="68" spans="1:8" x14ac:dyDescent="0.25">
      <c r="A68" t="s">
        <v>37</v>
      </c>
      <c r="B68" t="s">
        <v>94</v>
      </c>
      <c r="C68" s="39"/>
      <c r="D68" s="39">
        <v>55.71</v>
      </c>
      <c r="E68" s="39">
        <v>57.8</v>
      </c>
      <c r="F68" s="39">
        <v>61.07</v>
      </c>
      <c r="G68" s="39">
        <v>65.83</v>
      </c>
      <c r="H68" s="39">
        <v>79.400000000000006</v>
      </c>
    </row>
    <row r="69" spans="1:8" x14ac:dyDescent="0.25">
      <c r="A69" t="s">
        <v>37</v>
      </c>
      <c r="B69" t="s">
        <v>22</v>
      </c>
      <c r="C69" s="39"/>
      <c r="D69" s="39">
        <v>32.380000000000003</v>
      </c>
      <c r="E69" s="39">
        <v>31.25</v>
      </c>
      <c r="F69" s="39">
        <v>29.32</v>
      </c>
      <c r="G69" s="39">
        <v>30.84</v>
      </c>
      <c r="H69" s="39">
        <v>33.96</v>
      </c>
    </row>
    <row r="70" spans="1:8" x14ac:dyDescent="0.25">
      <c r="A70" t="s">
        <v>37</v>
      </c>
      <c r="B70" t="s">
        <v>95</v>
      </c>
      <c r="C70" s="39"/>
      <c r="D70" s="39">
        <v>41.07</v>
      </c>
      <c r="E70" s="39">
        <v>39.42</v>
      </c>
      <c r="F70" s="39">
        <v>35.229999999999997</v>
      </c>
      <c r="G70" s="39">
        <v>36.630000000000003</v>
      </c>
      <c r="H70" s="39">
        <v>38.64</v>
      </c>
    </row>
  </sheetData>
  <mergeCells count="3">
    <mergeCell ref="J9:K9"/>
    <mergeCell ref="J10:K11"/>
    <mergeCell ref="J20:J24"/>
  </mergeCells>
  <dataValidations count="1">
    <dataValidation type="list" allowBlank="1" showInputMessage="1" showErrorMessage="1" sqref="J10:K11" xr:uid="{E2D86F52-50BC-4C98-9F72-971348D36AA6}">
      <formula1>$AA$14:$AA$25</formula1>
    </dataValidation>
  </dataValidations>
  <pageMargins left="0.7" right="0.7" top="0.75" bottom="0.75" header="0.3" footer="0.3"/>
  <pageSetup paperSize="9" orientation="portrait" r:id="rId1"/>
  <headerFooter>
    <oddHeader>&amp;L&amp;"Calibri"&amp;10&amp;K636466Åpen informasjon / Public information&amp;1#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9AD5C-F342-40BD-86DE-67C998CFBAD2}">
  <dimension ref="A1:Q42"/>
  <sheetViews>
    <sheetView zoomScale="85" zoomScaleNormal="85" workbookViewId="0">
      <selection activeCell="M32" sqref="M32"/>
    </sheetView>
  </sheetViews>
  <sheetFormatPr baseColWidth="10" defaultColWidth="11.42578125" defaultRowHeight="15" x14ac:dyDescent="0.25"/>
  <cols>
    <col min="1" max="1" width="11.42578125" style="41"/>
    <col min="2" max="2" width="29.5703125" style="41" customWidth="1"/>
    <col min="3" max="3" width="14.85546875" style="41" customWidth="1"/>
    <col min="4" max="16384" width="11.42578125" style="41"/>
  </cols>
  <sheetData>
    <row r="1" spans="1:11" x14ac:dyDescent="0.25">
      <c r="A1" s="55"/>
      <c r="B1" s="56"/>
      <c r="C1" s="55"/>
      <c r="D1" s="55"/>
      <c r="E1" s="55"/>
      <c r="F1" s="55"/>
    </row>
    <row r="2" spans="1:11" ht="23.25" x14ac:dyDescent="0.35">
      <c r="A2" s="55"/>
      <c r="B2" s="59" t="s">
        <v>84</v>
      </c>
      <c r="C2" s="55"/>
      <c r="D2" s="55"/>
      <c r="E2" s="55"/>
      <c r="F2" s="55"/>
      <c r="K2" s="41" t="s">
        <v>90</v>
      </c>
    </row>
    <row r="3" spans="1:11" ht="18.75" x14ac:dyDescent="0.3">
      <c r="A3" s="55"/>
      <c r="B3" s="58" t="s">
        <v>107</v>
      </c>
      <c r="C3" s="55"/>
      <c r="D3" s="55"/>
      <c r="E3" s="55"/>
      <c r="F3" s="55"/>
      <c r="K3" s="41" t="s">
        <v>124</v>
      </c>
    </row>
    <row r="4" spans="1:11" x14ac:dyDescent="0.25">
      <c r="A4" s="55"/>
      <c r="B4" s="57" t="s">
        <v>91</v>
      </c>
      <c r="C4" s="56"/>
      <c r="D4" s="55"/>
      <c r="E4" s="55"/>
      <c r="F4" s="55"/>
      <c r="K4" s="41" t="s">
        <v>116</v>
      </c>
    </row>
    <row r="5" spans="1:11" x14ac:dyDescent="0.25">
      <c r="A5" s="55"/>
      <c r="B5" s="57"/>
      <c r="C5" s="57"/>
      <c r="D5" s="57"/>
      <c r="E5" s="57"/>
      <c r="F5" s="57"/>
    </row>
    <row r="8" spans="1:11" x14ac:dyDescent="0.25">
      <c r="B8" s="92"/>
      <c r="C8" s="92"/>
      <c r="D8" s="92">
        <v>2025</v>
      </c>
      <c r="E8" s="92">
        <v>2026</v>
      </c>
      <c r="F8" s="92">
        <v>2027</v>
      </c>
      <c r="G8" s="92">
        <v>2028</v>
      </c>
      <c r="H8" s="92">
        <v>2029</v>
      </c>
      <c r="I8" s="92">
        <v>2030</v>
      </c>
    </row>
    <row r="9" spans="1:11" ht="18.75" x14ac:dyDescent="0.3">
      <c r="A9" s="92"/>
      <c r="B9" s="93" t="s">
        <v>23</v>
      </c>
      <c r="C9" s="41" t="s">
        <v>87</v>
      </c>
      <c r="D9" s="122">
        <v>190.44259000000002</v>
      </c>
      <c r="E9" s="122">
        <v>210.75414800000001</v>
      </c>
      <c r="F9" s="122">
        <v>228.49787400000002</v>
      </c>
      <c r="G9" s="122">
        <v>250.09119389900002</v>
      </c>
      <c r="H9" s="122">
        <v>273.74724786900003</v>
      </c>
      <c r="I9" s="122">
        <v>297.68093000000005</v>
      </c>
    </row>
    <row r="10" spans="1:11" ht="18.75" x14ac:dyDescent="0.3">
      <c r="B10" s="93"/>
      <c r="C10" s="41" t="s">
        <v>88</v>
      </c>
      <c r="D10" s="122">
        <v>208.54499999999999</v>
      </c>
      <c r="E10" s="122">
        <v>229.79599999999999</v>
      </c>
      <c r="F10" s="122">
        <v>248.34899999999999</v>
      </c>
      <c r="G10" s="122">
        <v>273.80384999999995</v>
      </c>
      <c r="H10" s="122">
        <v>296.07175000000001</v>
      </c>
      <c r="I10" s="122">
        <v>317.64206999999999</v>
      </c>
    </row>
    <row r="11" spans="1:11" ht="18.75" x14ac:dyDescent="0.3">
      <c r="B11" s="93"/>
      <c r="C11" s="41" t="s">
        <v>83</v>
      </c>
      <c r="D11" s="46">
        <v>65.325549824500001</v>
      </c>
      <c r="E11" s="46">
        <v>59.486372956099999</v>
      </c>
      <c r="F11" s="46">
        <v>58.093976297400005</v>
      </c>
      <c r="G11" s="46">
        <v>57.458599656499992</v>
      </c>
      <c r="H11" s="46">
        <v>55.881203160000005</v>
      </c>
      <c r="I11" s="46">
        <v>53.323951402900001</v>
      </c>
    </row>
    <row r="12" spans="1:11" ht="18.75" x14ac:dyDescent="0.3">
      <c r="B12" s="93"/>
      <c r="C12" s="41" t="s">
        <v>89</v>
      </c>
      <c r="D12" s="122">
        <v>273.87054982450002</v>
      </c>
      <c r="E12" s="122">
        <v>289.28237295610001</v>
      </c>
      <c r="F12" s="122">
        <v>306.44297629739998</v>
      </c>
      <c r="G12" s="122">
        <v>331.26244965649994</v>
      </c>
      <c r="H12" s="122">
        <v>351.95295315999999</v>
      </c>
      <c r="I12" s="122">
        <v>370.96602140289997</v>
      </c>
    </row>
    <row r="13" spans="1:11" ht="18.75" x14ac:dyDescent="0.3">
      <c r="B13" s="95"/>
      <c r="C13" s="42"/>
      <c r="D13" s="42" t="s">
        <v>48</v>
      </c>
      <c r="E13" s="42" t="s">
        <v>48</v>
      </c>
      <c r="F13" s="42" t="s">
        <v>48</v>
      </c>
      <c r="G13" s="42" t="s">
        <v>48</v>
      </c>
      <c r="H13" s="42" t="s">
        <v>48</v>
      </c>
      <c r="I13" s="42" t="s">
        <v>48</v>
      </c>
    </row>
    <row r="14" spans="1:11" ht="18.75" x14ac:dyDescent="0.3">
      <c r="B14" s="93"/>
      <c r="D14" s="41" t="s">
        <v>48</v>
      </c>
      <c r="E14" s="41" t="s">
        <v>48</v>
      </c>
      <c r="F14" s="41" t="s">
        <v>48</v>
      </c>
      <c r="G14" s="41" t="s">
        <v>48</v>
      </c>
    </row>
    <row r="15" spans="1:11" ht="18.75" x14ac:dyDescent="0.3">
      <c r="B15" s="93"/>
      <c r="C15" s="92"/>
      <c r="D15" s="92">
        <v>2025</v>
      </c>
      <c r="E15" s="92">
        <v>2026</v>
      </c>
      <c r="F15" s="92">
        <v>2027</v>
      </c>
      <c r="G15" s="92">
        <v>2028</v>
      </c>
      <c r="H15" s="92">
        <v>2029</v>
      </c>
      <c r="I15" s="92">
        <v>2030</v>
      </c>
    </row>
    <row r="16" spans="1:11" ht="18.75" x14ac:dyDescent="0.3">
      <c r="B16" s="93" t="s">
        <v>20</v>
      </c>
      <c r="C16" s="41" t="s">
        <v>87</v>
      </c>
      <c r="D16" s="122">
        <v>75.961749999999995</v>
      </c>
      <c r="E16" s="122">
        <v>83.047180000000012</v>
      </c>
      <c r="F16" s="122">
        <v>89.511459999999985</v>
      </c>
      <c r="G16" s="122">
        <v>97.808790000000002</v>
      </c>
      <c r="H16" s="122">
        <v>106.76379</v>
      </c>
      <c r="I16" s="122">
        <v>116.88956999999999</v>
      </c>
    </row>
    <row r="17" spans="2:17" ht="18.75" x14ac:dyDescent="0.3">
      <c r="B17" s="93"/>
      <c r="C17" s="41" t="s">
        <v>88</v>
      </c>
      <c r="D17" s="122">
        <v>140.48695000000001</v>
      </c>
      <c r="E17" s="122">
        <v>147.72238000000002</v>
      </c>
      <c r="F17" s="122">
        <v>154.33666000000002</v>
      </c>
      <c r="G17" s="122">
        <v>162.78398999999999</v>
      </c>
      <c r="H17" s="122">
        <v>171.88899000000001</v>
      </c>
      <c r="I17" s="122">
        <v>182.20233000000002</v>
      </c>
    </row>
    <row r="18" spans="2:17" ht="18.75" x14ac:dyDescent="0.3">
      <c r="B18" s="93"/>
      <c r="C18" s="41" t="s">
        <v>83</v>
      </c>
      <c r="D18" s="122">
        <v>15.877300000000002</v>
      </c>
      <c r="E18" s="122">
        <v>15.423300000000001</v>
      </c>
      <c r="F18" s="122">
        <v>13.343300000000001</v>
      </c>
      <c r="G18" s="122">
        <v>13.023300000000001</v>
      </c>
      <c r="H18" s="122">
        <v>12.7033</v>
      </c>
      <c r="I18" s="122">
        <v>12.383400000000002</v>
      </c>
    </row>
    <row r="19" spans="2:17" ht="18.75" x14ac:dyDescent="0.3">
      <c r="B19" s="93"/>
      <c r="C19" s="41" t="s">
        <v>89</v>
      </c>
      <c r="D19" s="122">
        <v>156.36425</v>
      </c>
      <c r="E19" s="122">
        <v>163.14568000000003</v>
      </c>
      <c r="F19" s="122">
        <v>167.67996000000002</v>
      </c>
      <c r="G19" s="122">
        <v>175.80728999999999</v>
      </c>
      <c r="H19" s="122">
        <v>184.59229000000002</v>
      </c>
      <c r="I19" s="122">
        <v>194.58573000000001</v>
      </c>
    </row>
    <row r="20" spans="2:17" x14ac:dyDescent="0.25">
      <c r="B20" s="42"/>
      <c r="C20" s="42"/>
      <c r="D20" s="42"/>
      <c r="E20" s="42"/>
      <c r="F20" s="42"/>
      <c r="G20" s="42"/>
      <c r="H20" s="42"/>
      <c r="I20" s="42"/>
    </row>
    <row r="22" spans="2:17" ht="18.75" x14ac:dyDescent="0.3">
      <c r="B22" s="93"/>
      <c r="C22" s="92"/>
      <c r="D22" s="92">
        <v>2025</v>
      </c>
      <c r="E22" s="92">
        <v>2026</v>
      </c>
      <c r="F22" s="92">
        <v>2027</v>
      </c>
      <c r="G22" s="92">
        <v>2028</v>
      </c>
      <c r="H22" s="92">
        <v>2029</v>
      </c>
      <c r="I22" s="92">
        <v>2030</v>
      </c>
    </row>
    <row r="23" spans="2:17" ht="18.75" x14ac:dyDescent="0.3">
      <c r="B23" s="93" t="s">
        <v>19</v>
      </c>
      <c r="C23" s="41" t="s">
        <v>87</v>
      </c>
      <c r="D23" s="122">
        <v>58.230250499999997</v>
      </c>
      <c r="E23" s="122">
        <v>65.123180500000004</v>
      </c>
      <c r="F23" s="122">
        <v>75.003110499999991</v>
      </c>
      <c r="G23" s="122">
        <v>84.766320500000006</v>
      </c>
      <c r="H23" s="122">
        <v>95.570110499999998</v>
      </c>
      <c r="I23" s="122">
        <v>108.19691</v>
      </c>
    </row>
    <row r="24" spans="2:17" ht="18.75" x14ac:dyDescent="0.3">
      <c r="B24" s="93"/>
      <c r="C24" s="41" t="s">
        <v>88</v>
      </c>
      <c r="D24" s="122">
        <v>67.307550500000019</v>
      </c>
      <c r="E24" s="122">
        <v>74.172160500000004</v>
      </c>
      <c r="F24" s="122">
        <v>82.809090500000011</v>
      </c>
      <c r="G24" s="122">
        <v>91.183570499999988</v>
      </c>
      <c r="H24" s="122">
        <v>102.24370049999999</v>
      </c>
      <c r="I24" s="122">
        <v>115.04986000000001</v>
      </c>
    </row>
    <row r="25" spans="2:17" ht="18.75" x14ac:dyDescent="0.3">
      <c r="B25" s="93"/>
      <c r="C25" s="41" t="s">
        <v>83</v>
      </c>
      <c r="D25" s="122">
        <v>37.100556376000007</v>
      </c>
      <c r="E25" s="122">
        <v>37.756424677999995</v>
      </c>
      <c r="F25" s="122">
        <v>39.542651577400001</v>
      </c>
      <c r="G25" s="122">
        <v>38.826798848300008</v>
      </c>
      <c r="H25" s="122">
        <v>36.667969120000002</v>
      </c>
      <c r="I25" s="122">
        <v>36.237162190300005</v>
      </c>
    </row>
    <row r="26" spans="2:17" ht="18.75" x14ac:dyDescent="0.3">
      <c r="B26" s="93"/>
      <c r="C26" s="41" t="s">
        <v>89</v>
      </c>
      <c r="D26" s="122">
        <v>104.40810687600003</v>
      </c>
      <c r="E26" s="122">
        <v>111.92858517799999</v>
      </c>
      <c r="F26" s="122">
        <v>122.35174207740002</v>
      </c>
      <c r="G26" s="122">
        <v>130.0103693483</v>
      </c>
      <c r="H26" s="122">
        <v>138.91166962</v>
      </c>
      <c r="I26" s="122">
        <v>151.28702219030001</v>
      </c>
    </row>
    <row r="27" spans="2:17" x14ac:dyDescent="0.25">
      <c r="B27" s="42"/>
      <c r="C27" s="42"/>
      <c r="D27" s="42"/>
      <c r="E27" s="42"/>
      <c r="F27" s="42"/>
      <c r="G27" s="42"/>
      <c r="H27" s="42"/>
      <c r="I27" s="42"/>
    </row>
    <row r="29" spans="2:17" ht="18.75" x14ac:dyDescent="0.3">
      <c r="B29" s="93"/>
      <c r="C29" s="92"/>
      <c r="D29" s="92">
        <v>2025</v>
      </c>
      <c r="E29" s="92">
        <v>2026</v>
      </c>
      <c r="F29" s="92">
        <v>2027</v>
      </c>
      <c r="G29" s="92">
        <v>2028</v>
      </c>
      <c r="H29" s="92">
        <v>2029</v>
      </c>
      <c r="I29" s="92">
        <v>2030</v>
      </c>
    </row>
    <row r="30" spans="2:17" ht="18.75" x14ac:dyDescent="0.3">
      <c r="B30" s="93" t="s">
        <v>85</v>
      </c>
      <c r="C30" s="41" t="s">
        <v>87</v>
      </c>
      <c r="D30" s="46">
        <v>109.21548886692783</v>
      </c>
      <c r="E30" s="46">
        <v>116.16890886667812</v>
      </c>
      <c r="F30" s="46">
        <v>124.38546887121282</v>
      </c>
      <c r="G30" s="46">
        <v>134.02840886329025</v>
      </c>
      <c r="H30" s="46">
        <v>142.65570886804664</v>
      </c>
      <c r="I30" s="46">
        <v>150.74716886473743</v>
      </c>
    </row>
    <row r="31" spans="2:17" ht="18.75" x14ac:dyDescent="0.3">
      <c r="B31" s="93"/>
      <c r="C31" s="41" t="s">
        <v>88</v>
      </c>
      <c r="D31" s="122">
        <v>120.27249157027653</v>
      </c>
      <c r="E31" s="122">
        <v>127.22591145081762</v>
      </c>
      <c r="F31" s="122">
        <v>135.44247145535232</v>
      </c>
      <c r="G31" s="122">
        <v>145.08541140769324</v>
      </c>
      <c r="H31" s="122">
        <v>153.71271133297685</v>
      </c>
      <c r="I31" s="122">
        <v>161.80417132966764</v>
      </c>
      <c r="K31" s="46"/>
      <c r="L31" s="128"/>
      <c r="M31" s="46"/>
      <c r="N31" s="46"/>
      <c r="O31" s="46"/>
      <c r="P31" s="46"/>
    </row>
    <row r="32" spans="2:17" ht="18.75" x14ac:dyDescent="0.3">
      <c r="B32" s="93"/>
      <c r="C32" s="41" t="s">
        <v>83</v>
      </c>
      <c r="D32" s="46">
        <v>12.31795877668382</v>
      </c>
      <c r="E32" s="46">
        <v>12.31795881642025</v>
      </c>
      <c r="F32" s="46">
        <v>12.31795875681561</v>
      </c>
      <c r="G32" s="46">
        <v>12.31795877668382</v>
      </c>
      <c r="H32" s="46">
        <v>12.317958856156679</v>
      </c>
      <c r="I32" s="46">
        <v>13.5088639503034</v>
      </c>
      <c r="K32" s="103"/>
      <c r="L32" s="46"/>
      <c r="M32" s="46"/>
      <c r="N32" s="46"/>
      <c r="O32" s="46"/>
      <c r="P32" s="46"/>
      <c r="Q32" s="46"/>
    </row>
    <row r="33" spans="2:17" ht="18.75" x14ac:dyDescent="0.3">
      <c r="B33" s="93"/>
      <c r="C33" s="41" t="s">
        <v>89</v>
      </c>
      <c r="D33" s="122">
        <f t="shared" ref="D33:I33" si="0">D31+D32</f>
        <v>132.59045034696035</v>
      </c>
      <c r="E33" s="122">
        <f t="shared" si="0"/>
        <v>139.54387026723788</v>
      </c>
      <c r="F33" s="122">
        <f t="shared" si="0"/>
        <v>147.76043021216793</v>
      </c>
      <c r="G33" s="122">
        <f t="shared" si="0"/>
        <v>157.40337018437705</v>
      </c>
      <c r="H33" s="122">
        <f t="shared" si="0"/>
        <v>166.03067018913353</v>
      </c>
      <c r="I33" s="122">
        <f t="shared" si="0"/>
        <v>175.31303527997105</v>
      </c>
      <c r="K33" s="104"/>
      <c r="L33" s="104"/>
      <c r="M33" s="104"/>
      <c r="N33" s="104"/>
      <c r="O33" s="104"/>
      <c r="P33" s="104"/>
      <c r="Q33" s="46"/>
    </row>
    <row r="34" spans="2:17" x14ac:dyDescent="0.25">
      <c r="B34" s="42"/>
      <c r="C34" s="42"/>
      <c r="D34" s="125"/>
      <c r="E34" s="125"/>
      <c r="F34" s="125"/>
      <c r="G34" s="125"/>
      <c r="H34" s="125"/>
      <c r="I34" s="125"/>
      <c r="L34" s="46"/>
      <c r="M34" s="46"/>
      <c r="N34" s="46"/>
      <c r="O34" s="46"/>
      <c r="P34" s="46"/>
      <c r="Q34" s="46"/>
    </row>
    <row r="36" spans="2:17" ht="18.75" x14ac:dyDescent="0.3">
      <c r="B36" s="93"/>
      <c r="C36" s="92"/>
      <c r="D36" s="92">
        <v>2025</v>
      </c>
      <c r="E36" s="92">
        <v>2026</v>
      </c>
      <c r="F36" s="92">
        <v>2027</v>
      </c>
      <c r="G36" s="92">
        <v>2028</v>
      </c>
      <c r="H36" s="92">
        <v>2029</v>
      </c>
      <c r="I36" s="92">
        <v>2030</v>
      </c>
      <c r="K36" s="101"/>
      <c r="L36" s="46"/>
      <c r="M36" s="46"/>
      <c r="N36" s="46"/>
      <c r="O36" s="46"/>
      <c r="P36" s="46"/>
      <c r="Q36" s="46"/>
    </row>
    <row r="37" spans="2:17" ht="18.75" x14ac:dyDescent="0.3">
      <c r="B37" s="93" t="s">
        <v>86</v>
      </c>
      <c r="C37" s="41" t="s">
        <v>87</v>
      </c>
      <c r="D37" s="122">
        <v>782.49744309792766</v>
      </c>
      <c r="E37" s="122">
        <v>853.36570776767815</v>
      </c>
      <c r="F37" s="122">
        <v>929.12034604361259</v>
      </c>
      <c r="G37" s="122">
        <v>1010.8435265891003</v>
      </c>
      <c r="H37" s="122">
        <v>1100.0277886967467</v>
      </c>
      <c r="I37" s="122">
        <v>1192.7470112907374</v>
      </c>
      <c r="K37" s="101"/>
      <c r="L37" s="46"/>
      <c r="M37" s="46"/>
      <c r="N37" s="46"/>
      <c r="O37" s="46"/>
      <c r="P37" s="46"/>
      <c r="Q37" s="46"/>
    </row>
    <row r="38" spans="2:17" ht="18.75" x14ac:dyDescent="0.3">
      <c r="B38" s="93"/>
      <c r="C38" s="41" t="s">
        <v>88</v>
      </c>
      <c r="D38" s="122">
        <v>913.12869568527651</v>
      </c>
      <c r="E38" s="122">
        <v>983.47712453081772</v>
      </c>
      <c r="F38" s="122">
        <v>1059.5846406943522</v>
      </c>
      <c r="G38" s="122">
        <v>1143.1238896317032</v>
      </c>
      <c r="H38" s="122">
        <v>1230.5989279569771</v>
      </c>
      <c r="I38" s="122">
        <v>1321.9924553766675</v>
      </c>
      <c r="L38" s="46"/>
      <c r="M38" s="46"/>
      <c r="N38" s="46"/>
      <c r="O38" s="46"/>
      <c r="P38" s="46"/>
      <c r="Q38" s="46"/>
    </row>
    <row r="39" spans="2:17" ht="18.75" x14ac:dyDescent="0.3">
      <c r="B39" s="93"/>
      <c r="C39" s="41" t="s">
        <v>83</v>
      </c>
      <c r="D39" s="122">
        <v>299.21782893771916</v>
      </c>
      <c r="E39" s="122">
        <v>287.65628293150564</v>
      </c>
      <c r="F39" s="122">
        <v>281.11497527956999</v>
      </c>
      <c r="G39" s="122">
        <v>278.8625044308879</v>
      </c>
      <c r="H39" s="122">
        <v>272.45036594187064</v>
      </c>
      <c r="I39" s="122">
        <v>263.29397107902423</v>
      </c>
      <c r="K39" s="102"/>
    </row>
    <row r="40" spans="2:17" ht="18.75" x14ac:dyDescent="0.3">
      <c r="B40" s="93"/>
      <c r="C40" s="41" t="s">
        <v>89</v>
      </c>
      <c r="D40" s="122">
        <v>1212.3465246229957</v>
      </c>
      <c r="E40" s="133">
        <v>1271.133407462323</v>
      </c>
      <c r="F40" s="122">
        <v>1340.6996159739222</v>
      </c>
      <c r="G40" s="122">
        <v>1421.9863940625912</v>
      </c>
      <c r="H40" s="122">
        <v>1503.0492938988475</v>
      </c>
      <c r="I40" s="122">
        <v>1585.2864264556918</v>
      </c>
      <c r="P40" s="46"/>
      <c r="Q40" s="46"/>
    </row>
    <row r="41" spans="2:17" x14ac:dyDescent="0.25">
      <c r="B41" s="42"/>
      <c r="C41" s="42"/>
      <c r="D41" s="42"/>
      <c r="E41" s="42"/>
      <c r="F41" s="42"/>
      <c r="G41" s="42"/>
      <c r="H41" s="42"/>
      <c r="I41" s="42"/>
      <c r="K41" s="101"/>
      <c r="L41" s="46"/>
      <c r="M41" s="46"/>
      <c r="N41" s="46"/>
      <c r="O41" s="46"/>
      <c r="P41" s="46"/>
      <c r="Q41" s="46"/>
    </row>
    <row r="42" spans="2:17" x14ac:dyDescent="0.25">
      <c r="L42" s="46"/>
      <c r="M42" s="46"/>
      <c r="N42" s="46"/>
      <c r="O42" s="46"/>
      <c r="P42" s="46"/>
      <c r="Q42" s="4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0B485-B0EF-486E-9647-320B60EF0461}">
  <dimension ref="A1:AK30"/>
  <sheetViews>
    <sheetView showGridLines="0" tabSelected="1" zoomScaleNormal="100" workbookViewId="0">
      <selection activeCell="V35" sqref="V35"/>
    </sheetView>
  </sheetViews>
  <sheetFormatPr baseColWidth="10" defaultRowHeight="15" x14ac:dyDescent="0.25"/>
  <sheetData>
    <row r="1" spans="1:8" x14ac:dyDescent="0.25">
      <c r="A1" s="55"/>
      <c r="B1" s="56"/>
      <c r="C1" s="55"/>
      <c r="D1" s="55"/>
      <c r="E1" s="55"/>
      <c r="F1" s="55"/>
    </row>
    <row r="2" spans="1:8" ht="23.25" x14ac:dyDescent="0.35">
      <c r="A2" s="55"/>
      <c r="B2" s="59" t="s">
        <v>100</v>
      </c>
      <c r="C2" s="55"/>
      <c r="D2" s="55"/>
      <c r="E2" s="55"/>
      <c r="F2" s="55"/>
    </row>
    <row r="3" spans="1:8" ht="18.75" x14ac:dyDescent="0.3">
      <c r="A3" s="55"/>
      <c r="B3" s="58" t="s">
        <v>112</v>
      </c>
      <c r="C3" s="55"/>
      <c r="D3" s="55"/>
      <c r="E3" s="55"/>
      <c r="F3" s="55"/>
    </row>
    <row r="4" spans="1:8" x14ac:dyDescent="0.25">
      <c r="A4" s="55"/>
      <c r="B4" s="57" t="s">
        <v>101</v>
      </c>
      <c r="C4" s="56"/>
      <c r="D4" s="55"/>
      <c r="E4" s="55"/>
      <c r="F4" s="55"/>
    </row>
    <row r="5" spans="1:8" x14ac:dyDescent="0.25">
      <c r="A5" s="55"/>
      <c r="B5" s="57"/>
      <c r="C5" s="57"/>
      <c r="D5" s="57"/>
      <c r="E5" s="57"/>
      <c r="F5" s="57"/>
    </row>
    <row r="7" spans="1:8" x14ac:dyDescent="0.25">
      <c r="C7" s="132">
        <v>2025</v>
      </c>
      <c r="D7" s="132">
        <v>2026</v>
      </c>
      <c r="E7" s="132">
        <v>2027</v>
      </c>
      <c r="F7" s="132">
        <v>2028</v>
      </c>
      <c r="G7" s="132">
        <v>2029</v>
      </c>
      <c r="H7" s="132">
        <v>2030</v>
      </c>
    </row>
    <row r="8" spans="1:8" x14ac:dyDescent="0.25">
      <c r="A8" s="147" t="s">
        <v>30</v>
      </c>
      <c r="B8" s="109" t="s">
        <v>97</v>
      </c>
      <c r="C8" s="138">
        <v>36.9</v>
      </c>
      <c r="D8" s="138">
        <v>37.299999999999997</v>
      </c>
      <c r="E8" s="138">
        <v>37.700000000000003</v>
      </c>
      <c r="F8" s="138">
        <v>37.799999999999997</v>
      </c>
      <c r="G8" s="138">
        <v>38.700000000000003</v>
      </c>
      <c r="H8" s="138">
        <v>39.51</v>
      </c>
    </row>
    <row r="9" spans="1:8" x14ac:dyDescent="0.25">
      <c r="A9" s="148"/>
      <c r="B9" t="s">
        <v>98</v>
      </c>
      <c r="C9" s="139">
        <v>23.831</v>
      </c>
      <c r="D9" s="139">
        <v>23.876000000000001</v>
      </c>
      <c r="E9" s="139">
        <v>24.077000000000002</v>
      </c>
      <c r="F9" s="139">
        <v>24.016999999999999</v>
      </c>
      <c r="G9" s="139">
        <v>24.213999999999999</v>
      </c>
      <c r="H9" s="139">
        <v>24.878999999999998</v>
      </c>
    </row>
    <row r="10" spans="1:8" x14ac:dyDescent="0.25">
      <c r="A10" s="148"/>
      <c r="B10" s="53" t="s">
        <v>99</v>
      </c>
      <c r="C10" s="140">
        <v>-13.068999999999999</v>
      </c>
      <c r="D10" s="140">
        <v>-13.423999999999996</v>
      </c>
      <c r="E10" s="140">
        <v>-13.623000000000001</v>
      </c>
      <c r="F10" s="140">
        <v>-13.782999999999998</v>
      </c>
      <c r="G10" s="140">
        <v>-14.486000000000004</v>
      </c>
      <c r="H10" s="140">
        <v>-14.631</v>
      </c>
    </row>
    <row r="11" spans="1:8" x14ac:dyDescent="0.25">
      <c r="A11" s="149" t="s">
        <v>26</v>
      </c>
      <c r="B11" s="109" t="s">
        <v>97</v>
      </c>
      <c r="C11" s="138">
        <v>37.4</v>
      </c>
      <c r="D11" s="138">
        <v>38.1</v>
      </c>
      <c r="E11" s="138">
        <v>39.1</v>
      </c>
      <c r="F11" s="138">
        <v>40.6</v>
      </c>
      <c r="G11" s="138">
        <v>41.5</v>
      </c>
      <c r="H11" s="138">
        <v>42.6</v>
      </c>
    </row>
    <row r="12" spans="1:8" x14ac:dyDescent="0.25">
      <c r="A12" s="149"/>
      <c r="B12" t="s">
        <v>98</v>
      </c>
      <c r="C12" s="139">
        <v>53</v>
      </c>
      <c r="D12" s="139">
        <v>53</v>
      </c>
      <c r="E12" s="139">
        <v>53.28</v>
      </c>
      <c r="F12" s="139">
        <v>53.775999999999996</v>
      </c>
      <c r="G12" s="139">
        <v>54.012</v>
      </c>
      <c r="H12" s="139">
        <v>54.24</v>
      </c>
    </row>
    <row r="13" spans="1:8" x14ac:dyDescent="0.25">
      <c r="A13" s="150"/>
      <c r="B13" s="53" t="s">
        <v>99</v>
      </c>
      <c r="C13" s="140">
        <v>15.600000000000001</v>
      </c>
      <c r="D13" s="140">
        <v>14.899999999999999</v>
      </c>
      <c r="E13" s="140">
        <v>14.18</v>
      </c>
      <c r="F13" s="140">
        <v>13.175999999999995</v>
      </c>
      <c r="G13" s="140">
        <v>12.512</v>
      </c>
      <c r="H13" s="140">
        <v>11.64</v>
      </c>
    </row>
    <row r="14" spans="1:8" x14ac:dyDescent="0.25">
      <c r="A14" s="151" t="s">
        <v>29</v>
      </c>
      <c r="B14" s="109" t="s">
        <v>97</v>
      </c>
      <c r="C14" s="138">
        <v>17.8</v>
      </c>
      <c r="D14" s="138">
        <v>18.399999999999999</v>
      </c>
      <c r="E14" s="138">
        <v>19.3</v>
      </c>
      <c r="F14" s="138">
        <v>20.100000000000001</v>
      </c>
      <c r="G14" s="138">
        <v>20.5</v>
      </c>
      <c r="H14" s="138">
        <v>20.6</v>
      </c>
    </row>
    <row r="15" spans="1:8" x14ac:dyDescent="0.25">
      <c r="A15" s="149"/>
      <c r="B15" t="s">
        <v>98</v>
      </c>
      <c r="C15" s="139">
        <v>26.2</v>
      </c>
      <c r="D15" s="139">
        <v>26.2</v>
      </c>
      <c r="E15" s="139">
        <v>26.3</v>
      </c>
      <c r="F15" s="139">
        <v>26.4</v>
      </c>
      <c r="G15" s="139">
        <v>26.7</v>
      </c>
      <c r="H15" s="139">
        <v>27</v>
      </c>
    </row>
    <row r="16" spans="1:8" x14ac:dyDescent="0.25">
      <c r="A16" s="150"/>
      <c r="B16" s="53" t="s">
        <v>99</v>
      </c>
      <c r="C16" s="140">
        <v>8.3999999999999986</v>
      </c>
      <c r="D16" s="140">
        <v>7.8000000000000007</v>
      </c>
      <c r="E16" s="140">
        <v>7</v>
      </c>
      <c r="F16" s="140">
        <v>6.2999999999999972</v>
      </c>
      <c r="G16" s="140">
        <v>6.1999999999999993</v>
      </c>
      <c r="H16" s="140">
        <v>6.3999999999999986</v>
      </c>
    </row>
    <row r="17" spans="1:37" x14ac:dyDescent="0.25">
      <c r="A17" s="152" t="s">
        <v>28</v>
      </c>
      <c r="B17" s="109" t="s">
        <v>97</v>
      </c>
      <c r="C17" s="138">
        <v>28.9</v>
      </c>
      <c r="D17" s="138">
        <v>29.49</v>
      </c>
      <c r="E17" s="138">
        <v>30</v>
      </c>
      <c r="F17" s="138">
        <v>30.5</v>
      </c>
      <c r="G17" s="138">
        <v>31.02</v>
      </c>
      <c r="H17" s="138">
        <v>31.1</v>
      </c>
    </row>
    <row r="18" spans="1:37" x14ac:dyDescent="0.25">
      <c r="A18" s="148"/>
      <c r="B18" t="s">
        <v>98</v>
      </c>
      <c r="C18" s="139">
        <v>24.885999999999999</v>
      </c>
      <c r="D18" s="139">
        <v>25.984999999999999</v>
      </c>
      <c r="E18" s="139">
        <v>26.25</v>
      </c>
      <c r="F18" s="139">
        <v>26.297999999999998</v>
      </c>
      <c r="G18" s="139">
        <v>26.567</v>
      </c>
      <c r="H18" s="139">
        <v>27.085999999999999</v>
      </c>
    </row>
    <row r="19" spans="1:37" x14ac:dyDescent="0.25">
      <c r="A19" s="148"/>
      <c r="B19" s="53" t="s">
        <v>99</v>
      </c>
      <c r="C19" s="140">
        <v>-4.0139999999999993</v>
      </c>
      <c r="D19" s="140">
        <v>-3.504999999999999</v>
      </c>
      <c r="E19" s="140">
        <v>-3.75</v>
      </c>
      <c r="F19" s="140">
        <v>-4.2020000000000017</v>
      </c>
      <c r="G19" s="140">
        <v>-4.4529999999999994</v>
      </c>
      <c r="H19" s="140">
        <v>-4.0140000000000029</v>
      </c>
    </row>
    <row r="20" spans="1:37" x14ac:dyDescent="0.25">
      <c r="A20" s="152" t="s">
        <v>27</v>
      </c>
      <c r="B20" s="109" t="s">
        <v>97</v>
      </c>
      <c r="C20" s="138">
        <v>19.7</v>
      </c>
      <c r="D20" s="138">
        <v>19.7</v>
      </c>
      <c r="E20" s="138">
        <v>20.100000000000001</v>
      </c>
      <c r="F20" s="138">
        <v>21</v>
      </c>
      <c r="G20" s="138">
        <v>21.6</v>
      </c>
      <c r="H20" s="138">
        <v>23.4</v>
      </c>
    </row>
    <row r="21" spans="1:37" x14ac:dyDescent="0.25">
      <c r="A21" s="148"/>
      <c r="B21" t="s">
        <v>98</v>
      </c>
      <c r="C21" s="139">
        <v>29.163</v>
      </c>
      <c r="D21" s="139">
        <v>29.268000000000001</v>
      </c>
      <c r="E21" s="139">
        <v>29.257000000000001</v>
      </c>
      <c r="F21" s="139">
        <v>29.334</v>
      </c>
      <c r="G21" s="139">
        <v>29.494999999999997</v>
      </c>
      <c r="H21" s="139">
        <v>28.168999999999997</v>
      </c>
    </row>
    <row r="22" spans="1:37" x14ac:dyDescent="0.25">
      <c r="A22" s="148"/>
      <c r="B22" s="53" t="s">
        <v>99</v>
      </c>
      <c r="C22" s="140">
        <v>9.463000000000001</v>
      </c>
      <c r="D22" s="140">
        <v>9.5680000000000014</v>
      </c>
      <c r="E22" s="140">
        <v>9.157</v>
      </c>
      <c r="F22" s="140">
        <v>8.3339999999999996</v>
      </c>
      <c r="G22" s="140">
        <v>7.894999999999996</v>
      </c>
      <c r="H22" s="140">
        <v>4.7689999999999984</v>
      </c>
    </row>
    <row r="23" spans="1:37" s="99" customFormat="1" x14ac:dyDescent="0.25">
      <c r="G23" s="110"/>
      <c r="H23" s="153" t="s">
        <v>30</v>
      </c>
      <c r="I23" s="153"/>
      <c r="J23" s="153"/>
      <c r="K23" s="153"/>
      <c r="L23" s="153"/>
      <c r="M23" s="153"/>
      <c r="N23" s="153" t="s">
        <v>26</v>
      </c>
      <c r="O23" s="153"/>
      <c r="P23" s="153"/>
      <c r="Q23" s="153"/>
      <c r="R23" s="153"/>
      <c r="S23" s="153"/>
      <c r="T23" s="153" t="s">
        <v>29</v>
      </c>
      <c r="U23" s="153"/>
      <c r="V23" s="153"/>
      <c r="W23" s="153"/>
      <c r="X23" s="153"/>
      <c r="Y23" s="153"/>
      <c r="Z23" s="153" t="s">
        <v>28</v>
      </c>
      <c r="AA23" s="153"/>
      <c r="AB23" s="153"/>
      <c r="AC23" s="153"/>
      <c r="AD23" s="153"/>
      <c r="AE23" s="153"/>
      <c r="AF23" s="154" t="s">
        <v>27</v>
      </c>
      <c r="AG23" s="154"/>
      <c r="AH23" s="154"/>
      <c r="AI23" s="154"/>
      <c r="AJ23" s="154"/>
      <c r="AK23" s="154"/>
    </row>
    <row r="24" spans="1:37" s="99" customFormat="1" x14ac:dyDescent="0.25">
      <c r="G24" s="110"/>
      <c r="H24" s="110">
        <f t="shared" ref="H24:M27" si="0">C7</f>
        <v>2025</v>
      </c>
      <c r="I24" s="110">
        <f t="shared" si="0"/>
        <v>2026</v>
      </c>
      <c r="J24" s="110">
        <f t="shared" si="0"/>
        <v>2027</v>
      </c>
      <c r="K24" s="110">
        <f t="shared" si="0"/>
        <v>2028</v>
      </c>
      <c r="L24" s="110">
        <f t="shared" si="0"/>
        <v>2029</v>
      </c>
      <c r="M24" s="110">
        <f t="shared" si="0"/>
        <v>2030</v>
      </c>
      <c r="N24" s="110">
        <f>H24</f>
        <v>2025</v>
      </c>
      <c r="O24" s="110">
        <f t="shared" ref="O24:U24" si="1">I24</f>
        <v>2026</v>
      </c>
      <c r="P24" s="110">
        <f t="shared" si="1"/>
        <v>2027</v>
      </c>
      <c r="Q24" s="110">
        <f t="shared" si="1"/>
        <v>2028</v>
      </c>
      <c r="R24" s="110">
        <f t="shared" si="1"/>
        <v>2029</v>
      </c>
      <c r="S24" s="110">
        <f t="shared" si="1"/>
        <v>2030</v>
      </c>
      <c r="T24" s="110">
        <f t="shared" si="1"/>
        <v>2025</v>
      </c>
      <c r="U24" s="110">
        <f t="shared" si="1"/>
        <v>2026</v>
      </c>
      <c r="V24" s="110">
        <f t="shared" ref="V24" si="2">P24</f>
        <v>2027</v>
      </c>
      <c r="W24" s="110">
        <f t="shared" ref="W24" si="3">Q24</f>
        <v>2028</v>
      </c>
      <c r="X24" s="110">
        <f t="shared" ref="X24" si="4">R24</f>
        <v>2029</v>
      </c>
      <c r="Y24" s="110">
        <f t="shared" ref="Y24" si="5">S24</f>
        <v>2030</v>
      </c>
      <c r="Z24" s="110">
        <f t="shared" ref="Z24" si="6">T24</f>
        <v>2025</v>
      </c>
      <c r="AA24" s="110">
        <f t="shared" ref="AA24:AB24" si="7">U24</f>
        <v>2026</v>
      </c>
      <c r="AB24" s="110">
        <f t="shared" si="7"/>
        <v>2027</v>
      </c>
      <c r="AC24" s="110">
        <f t="shared" ref="AC24" si="8">W24</f>
        <v>2028</v>
      </c>
      <c r="AD24" s="110">
        <f t="shared" ref="AD24" si="9">X24</f>
        <v>2029</v>
      </c>
      <c r="AE24" s="110">
        <f t="shared" ref="AE24" si="10">Y24</f>
        <v>2030</v>
      </c>
      <c r="AF24" s="99">
        <f t="shared" ref="AF24" si="11">Z24</f>
        <v>2025</v>
      </c>
      <c r="AG24" s="99">
        <f t="shared" ref="AG24" si="12">AA24</f>
        <v>2026</v>
      </c>
      <c r="AH24" s="99">
        <f t="shared" ref="AH24:AI24" si="13">AB24</f>
        <v>2027</v>
      </c>
      <c r="AI24" s="99">
        <f t="shared" si="13"/>
        <v>2028</v>
      </c>
      <c r="AJ24" s="99">
        <f t="shared" ref="AJ24" si="14">AD24</f>
        <v>2029</v>
      </c>
      <c r="AK24" s="99">
        <f t="shared" ref="AK24" si="15">AE24</f>
        <v>2030</v>
      </c>
    </row>
    <row r="25" spans="1:37" s="99" customFormat="1" x14ac:dyDescent="0.25">
      <c r="G25" s="111" t="s">
        <v>97</v>
      </c>
      <c r="H25" s="112">
        <f t="shared" si="0"/>
        <v>36.9</v>
      </c>
      <c r="I25" s="112">
        <f t="shared" si="0"/>
        <v>37.299999999999997</v>
      </c>
      <c r="J25" s="112">
        <f t="shared" si="0"/>
        <v>37.700000000000003</v>
      </c>
      <c r="K25" s="112">
        <f t="shared" si="0"/>
        <v>37.799999999999997</v>
      </c>
      <c r="L25" s="112">
        <f t="shared" si="0"/>
        <v>38.700000000000003</v>
      </c>
      <c r="M25" s="112">
        <f t="shared" si="0"/>
        <v>39.51</v>
      </c>
      <c r="N25" s="112">
        <f>C11</f>
        <v>37.4</v>
      </c>
      <c r="O25" s="112">
        <f t="shared" ref="O25:S27" si="16">D11</f>
        <v>38.1</v>
      </c>
      <c r="P25" s="112">
        <f t="shared" si="16"/>
        <v>39.1</v>
      </c>
      <c r="Q25" s="112">
        <f t="shared" si="16"/>
        <v>40.6</v>
      </c>
      <c r="R25" s="112">
        <f t="shared" si="16"/>
        <v>41.5</v>
      </c>
      <c r="S25" s="112">
        <f t="shared" si="16"/>
        <v>42.6</v>
      </c>
      <c r="T25" s="112">
        <f t="shared" ref="T25:Y25" si="17">C14</f>
        <v>17.8</v>
      </c>
      <c r="U25" s="112">
        <f t="shared" si="17"/>
        <v>18.399999999999999</v>
      </c>
      <c r="V25" s="112">
        <f t="shared" si="17"/>
        <v>19.3</v>
      </c>
      <c r="W25" s="112">
        <f t="shared" si="17"/>
        <v>20.100000000000001</v>
      </c>
      <c r="X25" s="112">
        <f t="shared" si="17"/>
        <v>20.5</v>
      </c>
      <c r="Y25" s="112">
        <f t="shared" si="17"/>
        <v>20.6</v>
      </c>
      <c r="Z25" s="112">
        <f t="shared" ref="Z25:AD26" si="18">C17</f>
        <v>28.9</v>
      </c>
      <c r="AA25" s="112">
        <f t="shared" si="18"/>
        <v>29.49</v>
      </c>
      <c r="AB25" s="112">
        <f t="shared" si="18"/>
        <v>30</v>
      </c>
      <c r="AC25" s="112">
        <f t="shared" si="18"/>
        <v>30.5</v>
      </c>
      <c r="AD25" s="112">
        <f t="shared" si="18"/>
        <v>31.02</v>
      </c>
      <c r="AE25" s="112">
        <f>C20</f>
        <v>19.7</v>
      </c>
      <c r="AF25" s="121">
        <f>C20</f>
        <v>19.7</v>
      </c>
      <c r="AG25" s="121">
        <f t="shared" ref="AG25:AK27" si="19">D20</f>
        <v>19.7</v>
      </c>
      <c r="AH25" s="121">
        <f t="shared" si="19"/>
        <v>20.100000000000001</v>
      </c>
      <c r="AI25" s="121">
        <f t="shared" si="19"/>
        <v>21</v>
      </c>
      <c r="AJ25" s="121">
        <f t="shared" si="19"/>
        <v>21.6</v>
      </c>
      <c r="AK25" s="121">
        <f t="shared" si="19"/>
        <v>23.4</v>
      </c>
    </row>
    <row r="26" spans="1:37" s="99" customFormat="1" x14ac:dyDescent="0.25">
      <c r="G26" s="111" t="s">
        <v>98</v>
      </c>
      <c r="H26" s="112">
        <f t="shared" si="0"/>
        <v>23.831</v>
      </c>
      <c r="I26" s="112">
        <f t="shared" si="0"/>
        <v>23.876000000000001</v>
      </c>
      <c r="J26" s="112">
        <f t="shared" si="0"/>
        <v>24.077000000000002</v>
      </c>
      <c r="K26" s="112">
        <f t="shared" si="0"/>
        <v>24.016999999999999</v>
      </c>
      <c r="L26" s="112">
        <f t="shared" si="0"/>
        <v>24.213999999999999</v>
      </c>
      <c r="M26" s="112">
        <f t="shared" si="0"/>
        <v>24.878999999999998</v>
      </c>
      <c r="N26" s="112">
        <f t="shared" ref="N26:N27" si="20">C12</f>
        <v>53</v>
      </c>
      <c r="O26" s="112">
        <f t="shared" si="16"/>
        <v>53</v>
      </c>
      <c r="P26" s="112">
        <f t="shared" si="16"/>
        <v>53.28</v>
      </c>
      <c r="Q26" s="112">
        <f t="shared" si="16"/>
        <v>53.775999999999996</v>
      </c>
      <c r="R26" s="112">
        <f t="shared" si="16"/>
        <v>54.012</v>
      </c>
      <c r="S26" s="112">
        <f t="shared" si="16"/>
        <v>54.24</v>
      </c>
      <c r="T26" s="112">
        <f t="shared" ref="T26:T27" si="21">C15</f>
        <v>26.2</v>
      </c>
      <c r="U26" s="112">
        <f t="shared" ref="U26:Y27" si="22">D15</f>
        <v>26.2</v>
      </c>
      <c r="V26" s="112">
        <f t="shared" si="22"/>
        <v>26.3</v>
      </c>
      <c r="W26" s="112">
        <f t="shared" si="22"/>
        <v>26.4</v>
      </c>
      <c r="X26" s="112">
        <f t="shared" si="22"/>
        <v>26.7</v>
      </c>
      <c r="Y26" s="112">
        <f t="shared" si="22"/>
        <v>27</v>
      </c>
      <c r="Z26" s="112">
        <f t="shared" si="18"/>
        <v>24.885999999999999</v>
      </c>
      <c r="AA26" s="112">
        <f t="shared" si="18"/>
        <v>25.984999999999999</v>
      </c>
      <c r="AB26" s="112">
        <f t="shared" si="18"/>
        <v>26.25</v>
      </c>
      <c r="AC26" s="112">
        <f t="shared" si="18"/>
        <v>26.297999999999998</v>
      </c>
      <c r="AD26" s="112">
        <f t="shared" si="18"/>
        <v>26.567</v>
      </c>
      <c r="AE26" s="112">
        <f>H18</f>
        <v>27.085999999999999</v>
      </c>
      <c r="AF26" s="121">
        <f t="shared" ref="AF26:AF27" si="23">C21</f>
        <v>29.163</v>
      </c>
      <c r="AG26" s="121">
        <f t="shared" si="19"/>
        <v>29.268000000000001</v>
      </c>
      <c r="AH26" s="121">
        <f t="shared" si="19"/>
        <v>29.257000000000001</v>
      </c>
      <c r="AI26" s="121">
        <f t="shared" si="19"/>
        <v>29.334</v>
      </c>
      <c r="AJ26" s="121">
        <f t="shared" si="19"/>
        <v>29.494999999999997</v>
      </c>
      <c r="AK26" s="121">
        <f t="shared" si="19"/>
        <v>28.168999999999997</v>
      </c>
    </row>
    <row r="27" spans="1:37" s="99" customFormat="1" x14ac:dyDescent="0.25">
      <c r="G27" s="111" t="s">
        <v>99</v>
      </c>
      <c r="H27" s="112">
        <f t="shared" si="0"/>
        <v>-13.068999999999999</v>
      </c>
      <c r="I27" s="112">
        <f t="shared" si="0"/>
        <v>-13.423999999999996</v>
      </c>
      <c r="J27" s="112">
        <f t="shared" si="0"/>
        <v>-13.623000000000001</v>
      </c>
      <c r="K27" s="112">
        <f t="shared" si="0"/>
        <v>-13.782999999999998</v>
      </c>
      <c r="L27" s="112">
        <f t="shared" si="0"/>
        <v>-14.486000000000004</v>
      </c>
      <c r="M27" s="112">
        <f t="shared" si="0"/>
        <v>-14.631</v>
      </c>
      <c r="N27" s="112">
        <f t="shared" si="20"/>
        <v>15.600000000000001</v>
      </c>
      <c r="O27" s="112">
        <f t="shared" si="16"/>
        <v>14.899999999999999</v>
      </c>
      <c r="P27" s="112">
        <f t="shared" si="16"/>
        <v>14.18</v>
      </c>
      <c r="Q27" s="112">
        <f t="shared" si="16"/>
        <v>13.175999999999995</v>
      </c>
      <c r="R27" s="112">
        <f t="shared" si="16"/>
        <v>12.512</v>
      </c>
      <c r="S27" s="112">
        <f t="shared" si="16"/>
        <v>11.64</v>
      </c>
      <c r="T27" s="112">
        <f t="shared" si="21"/>
        <v>8.3999999999999986</v>
      </c>
      <c r="U27" s="112">
        <f t="shared" si="22"/>
        <v>7.8000000000000007</v>
      </c>
      <c r="V27" s="112">
        <f t="shared" si="22"/>
        <v>7</v>
      </c>
      <c r="W27" s="112">
        <f t="shared" si="22"/>
        <v>6.2999999999999972</v>
      </c>
      <c r="X27" s="112">
        <f t="shared" si="22"/>
        <v>6.1999999999999993</v>
      </c>
      <c r="Y27" s="112">
        <f t="shared" si="22"/>
        <v>6.3999999999999986</v>
      </c>
      <c r="Z27" s="112">
        <f>C19</f>
        <v>-4.0139999999999993</v>
      </c>
      <c r="AA27" s="112">
        <f>D19</f>
        <v>-3.504999999999999</v>
      </c>
      <c r="AB27" s="112">
        <f>E19</f>
        <v>-3.75</v>
      </c>
      <c r="AC27" s="112">
        <f>F19</f>
        <v>-4.2020000000000017</v>
      </c>
      <c r="AD27" s="112">
        <f t="shared" ref="AD27" si="24">G19</f>
        <v>-4.4529999999999994</v>
      </c>
      <c r="AE27" s="112">
        <f t="shared" ref="AE27" si="25">H19</f>
        <v>-4.0140000000000029</v>
      </c>
      <c r="AF27" s="121">
        <f t="shared" si="23"/>
        <v>9.463000000000001</v>
      </c>
      <c r="AG27" s="121">
        <f t="shared" si="19"/>
        <v>9.5680000000000014</v>
      </c>
      <c r="AH27" s="121">
        <f t="shared" si="19"/>
        <v>9.157</v>
      </c>
      <c r="AI27" s="121">
        <f t="shared" si="19"/>
        <v>8.3339999999999996</v>
      </c>
      <c r="AJ27" s="121">
        <f t="shared" si="19"/>
        <v>7.894999999999996</v>
      </c>
      <c r="AK27" s="121">
        <f t="shared" si="19"/>
        <v>4.7689999999999984</v>
      </c>
    </row>
    <row r="28" spans="1:37" s="99" customFormat="1" x14ac:dyDescent="0.25"/>
    <row r="30" spans="1:37" x14ac:dyDescent="0.25">
      <c r="K30" s="99"/>
    </row>
  </sheetData>
  <mergeCells count="10">
    <mergeCell ref="Z23:AE23"/>
    <mergeCell ref="AF23:AK23"/>
    <mergeCell ref="H23:M23"/>
    <mergeCell ref="N23:S23"/>
    <mergeCell ref="T23:Y23"/>
    <mergeCell ref="A8:A10"/>
    <mergeCell ref="A11:A13"/>
    <mergeCell ref="A14:A16"/>
    <mergeCell ref="A17:A19"/>
    <mergeCell ref="A20:A2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ct:contentTypeSchema xmlns:ct="http://schemas.microsoft.com/office/2006/metadata/contentType" xmlns:ma="http://schemas.microsoft.com/office/2006/metadata/properties/metaAttributes" ct:_="" ma:_="" ma:contentTypeName="Document" ma:contentTypeID="0x010100E98CD2CCE0047E4083BC4AEF1F39061E" ma:contentTypeVersion="21" ma:contentTypeDescription="Create a new document." ma:contentTypeScope="" ma:versionID="e4bef19a133552f6e259b3a8eebdf281">
  <xsd:schema xmlns:xsd="http://www.w3.org/2001/XMLSchema" xmlns:xs="http://www.w3.org/2001/XMLSchema" xmlns:p="http://schemas.microsoft.com/office/2006/metadata/properties" xmlns:ns2="98112996-64fd-402b-9c86-8e61787f30ff" xmlns:ns3="4b02223f-79db-47c0-b5e8-5ec0321a0115" xmlns:ns4="8ce9d2f1-ee31-4552-9815-0567a4ed2dc8" targetNamespace="http://schemas.microsoft.com/office/2006/metadata/properties" ma:root="true" ma:fieldsID="dd6605088e5110f6625c4b612e2b893c" ns2:_="" ns3:_="" ns4:_="">
    <xsd:import namespace="98112996-64fd-402b-9c86-8e61787f30ff"/>
    <xsd:import namespace="4b02223f-79db-47c0-b5e8-5ec0321a0115"/>
    <xsd:import namespace="8ce9d2f1-ee31-4552-9815-0567a4ed2dc8"/>
    <xsd:element name="properties">
      <xsd:complexType>
        <xsd:sequence>
          <xsd:element name="documentManagement">
            <xsd:complexType>
              <xsd:all>
                <xsd:element ref="ns2:_dlc_DocId" minOccurs="0"/>
                <xsd:element ref="ns2:_dlc_DocIdUrl" minOccurs="0"/>
                <xsd:element ref="ns2:_dlc_DocIdPersistId" minOccurs="0"/>
                <xsd:element ref="ns3:Sensitivity" minOccurs="0"/>
                <xsd:element ref="ns4:MediaServiceMetadata" minOccurs="0"/>
                <xsd:element ref="ns4:MediaServiceFastMetadata" minOccurs="0"/>
                <xsd:element ref="ns2:SharedWithUsers" minOccurs="0"/>
                <xsd:element ref="ns2:SharedWithDetails" minOccurs="0"/>
                <xsd:element ref="ns4:MediaServiceDateTaken"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OCR" minOccurs="0"/>
                <xsd:element ref="ns2:TaxCatchAll" minOccurs="0"/>
                <xsd:element ref="ns4:lcf76f155ced4ddcb4097134ff3c332f"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12996-64fd-402b-9c86-8e61787f30f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c720d71-7ee9-44d4-bd3c-41d97e9fb741}" ma:internalName="TaxCatchAll" ma:showField="CatchAllData" ma:web="98112996-64fd-402b-9c86-8e61787f30f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b02223f-79db-47c0-b5e8-5ec0321a0115" elementFormDefault="qualified">
    <xsd:import namespace="http://schemas.microsoft.com/office/2006/documentManagement/types"/>
    <xsd:import namespace="http://schemas.microsoft.com/office/infopath/2007/PartnerControls"/>
    <xsd:element name="Sensitivity" ma:index="11" nillable="true" ma:displayName="Verdivurdering" ma:format="Dropdown" ma:internalName="Sensitivity">
      <xsd:simpleType>
        <xsd:restriction base="dms:Choice">
          <xsd:enumeration value="Statnett åpen"/>
          <xsd:enumeration value="Statnett intern"/>
          <xsd:enumeration value="Statnett konfidensiell"/>
          <xsd:enumeration value="Statnett sensitiv"/>
          <xsd:enumeration value="Statnett sensitiv Kraftsensitiv"/>
          <xsd:enumeration value="Statnett sensitiv -(EN) Sensitive energy data"/>
          <xsd:enumeration value="Statnett sensitiv Markedssensitiv"/>
          <xsd:enumeration value="Statnett sensitiv -(EN) Sensitive market data"/>
          <xsd:enumeration value="Statnett sensitiv Sensitive personopplysninger"/>
          <xsd:enumeration value="Statnett sensitiv -(EN) Sensitive personal data"/>
          <xsd:enumeration value="Annet"/>
          <xsd:enumeration value="Annet Ikke Statnett-informasjon"/>
          <xsd:enumeration value="Annet Ikke jobbrelatert"/>
        </xsd:restriction>
      </xsd:simpleType>
    </xsd:element>
  </xsd:schema>
  <xsd:schema xmlns:xsd="http://www.w3.org/2001/XMLSchema" xmlns:xs="http://www.w3.org/2001/XMLSchema" xmlns:dms="http://schemas.microsoft.com/office/2006/documentManagement/types" xmlns:pc="http://schemas.microsoft.com/office/infopath/2007/PartnerControls" targetNamespace="8ce9d2f1-ee31-4552-9815-0567a4ed2dc8"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OCR" ma:index="22"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a8cafb89-d1b3-4155-81e5-ef749a9dca84" ma:termSetId="09814cd3-568e-fe90-9814-8d621ff8fb84" ma:anchorId="fba54fb3-c3e1-fe81-a776-ca4b69148c4d" ma:open="true" ma:isKeyword="false">
      <xsd:complexType>
        <xsd:sequence>
          <xsd:element ref="pc:Terms" minOccurs="0" maxOccurs="1"/>
        </xsd:sequence>
      </xsd:complexType>
    </xsd:element>
    <xsd:element name="MediaLengthInSeconds" ma:index="26" nillable="true" ma:displayName="MediaLengthInSeconds" ma:hidden="true" ma:internalName="MediaLengthInSeconds" ma:readOnly="true">
      <xsd:simpleType>
        <xsd:restriction base="dms:Unknow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4b02223f-79db-47c0-b5e8-5ec0321a0115" xsi:nil="true"/>
    <_dlc_DocId xmlns="98112996-64fd-402b-9c86-8e61787f30ff">ARBEIDSROM-633-44705</_dlc_DocId>
    <_dlc_DocIdUrl xmlns="98112996-64fd-402b-9c86-8e61787f30ff">
      <Url>http://samhandling.statnett.no/PlanOgAnalyse/_layouts/15/DocIdRedir.aspx?ID=ARBEIDSROM-633-44705</Url>
      <Description>ARBEIDSROM-633-44705</Description>
    </_dlc_DocIdUrl>
    <SharedWithUsers xmlns="98112996-64fd-402b-9c86-8e61787f30ff">
      <UserInfo>
        <DisplayName>Langsiktig Markedsanalyse_fag-medlemmer</DisplayName>
        <AccountId>8</AccountId>
        <AccountType/>
      </UserInfo>
    </SharedWithUsers>
    <lcf76f155ced4ddcb4097134ff3c332f xmlns="8ce9d2f1-ee31-4552-9815-0567a4ed2dc8">
      <Terms xmlns="http://schemas.microsoft.com/office/infopath/2007/PartnerControls"/>
    </lcf76f155ced4ddcb4097134ff3c332f>
    <TaxCatchAll xmlns="98112996-64fd-402b-9c86-8e61787f30ff"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C9AF40-C0C2-401C-AC51-97EB0459E5C6}">
  <ds:schemaRefs>
    <ds:schemaRef ds:uri="http://schemas.microsoft.com/sharepoint/events"/>
  </ds:schemaRefs>
</ds:datastoreItem>
</file>

<file path=customXml/itemProps2.xml><?xml version="1.0" encoding="utf-8"?>
<ds:datastoreItem xmlns:ds="http://schemas.openxmlformats.org/officeDocument/2006/customXml" ds:itemID="{8D9DE75B-BE54-4172-B9E4-0D2061F617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112996-64fd-402b-9c86-8e61787f30ff"/>
    <ds:schemaRef ds:uri="4b02223f-79db-47c0-b5e8-5ec0321a0115"/>
    <ds:schemaRef ds:uri="8ce9d2f1-ee31-4552-9815-0567a4ed2d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87F187-9DB4-430E-8D1D-F0F94DE7A73F}">
  <ds:schemaRefs>
    <ds:schemaRef ds:uri="http://purl.org/dc/terms/"/>
    <ds:schemaRef ds:uri="http://schemas.microsoft.com/office/infopath/2007/PartnerControls"/>
    <ds:schemaRef ds:uri="98112996-64fd-402b-9c86-8e61787f30ff"/>
    <ds:schemaRef ds:uri="http://schemas.microsoft.com/office/2006/documentManagement/types"/>
    <ds:schemaRef ds:uri="8ce9d2f1-ee31-4552-9815-0567a4ed2dc8"/>
    <ds:schemaRef ds:uri="http://schemas.openxmlformats.org/package/2006/metadata/core-properties"/>
    <ds:schemaRef ds:uri="4b02223f-79db-47c0-b5e8-5ec0321a0115"/>
    <ds:schemaRef ds:uri="http://schemas.microsoft.com/office/2006/metadata/properties"/>
    <ds:schemaRef ds:uri="http://www.w3.org/XML/1998/namespace"/>
    <ds:schemaRef ds:uri="http://purl.org/dc/dcmitype/"/>
    <ds:schemaRef ds:uri="http://purl.org/dc/elements/1.1/"/>
  </ds:schemaRefs>
</ds:datastoreItem>
</file>

<file path=customXml/itemProps4.xml><?xml version="1.0" encoding="utf-8"?>
<ds:datastoreItem xmlns:ds="http://schemas.openxmlformats.org/officeDocument/2006/customXml" ds:itemID="{B3D7C5C9-DE78-454B-9B0E-C2633B1505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Info</vt:lpstr>
      <vt:lpstr>Brenselspriser og CO2</vt:lpstr>
      <vt:lpstr>Forbruk og produksjon Europa</vt:lpstr>
      <vt:lpstr>Kraftpriser_Europa</vt:lpstr>
      <vt:lpstr>Forbruk og produksjon Norden</vt:lpstr>
      <vt:lpstr>Kraftpriser_Norden</vt:lpstr>
      <vt:lpstr>Installert effekt</vt:lpstr>
      <vt:lpstr>Energibalanse Norge</vt:lpstr>
    </vt:vector>
  </TitlesOfParts>
  <Manager/>
  <Company>Statnett SF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Vegard Holmefjord</dc:creator>
  <cp:keywords/>
  <dc:description/>
  <cp:lastModifiedBy>Håkon Smith-Isaksen Holdhus</cp:lastModifiedBy>
  <cp:revision/>
  <dcterms:created xsi:type="dcterms:W3CDTF">2018-12-12T12:06:55Z</dcterms:created>
  <dcterms:modified xsi:type="dcterms:W3CDTF">2025-09-03T13:24:45Z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0x010100E98CD2CCE0047E4083BC4AEF1F39061E</vt:lpwstr>
  </property>
  <property fmtid="{D5CDD505-2E9C-101B-9397-08002B2CF9AE}" pid="3" name="_dlc_DocIdItemGuid">
    <vt:lpwstr>cbcbba32-b0ea-456c-9282-7ceabdb02717</vt:lpwstr>
  </property>
  <property fmtid="{D5CDD505-2E9C-101B-9397-08002B2CF9AE}" pid="4" name="MSIP_Label_82ce82a2-c9dc-484b-9d3f-6e6f4582d96b_Enabled">
    <vt:lpwstr>true</vt:lpwstr>
  </property>
  <property fmtid="{D5CDD505-2E9C-101B-9397-08002B2CF9AE}" pid="5" name="MSIP_Label_82ce82a2-c9dc-484b-9d3f-6e6f4582d96b_SetDate">
    <vt:lpwstr>2022-11-08T12:34:40Z</vt:lpwstr>
  </property>
  <property fmtid="{D5CDD505-2E9C-101B-9397-08002B2CF9AE}" pid="6" name="MSIP_Label_82ce82a2-c9dc-484b-9d3f-6e6f4582d96b_Method">
    <vt:lpwstr>Privileged</vt:lpwstr>
  </property>
  <property fmtid="{D5CDD505-2E9C-101B-9397-08002B2CF9AE}" pid="7" name="MSIP_Label_82ce82a2-c9dc-484b-9d3f-6e6f4582d96b_Name">
    <vt:lpwstr>Statnett åpen_0</vt:lpwstr>
  </property>
  <property fmtid="{D5CDD505-2E9C-101B-9397-08002B2CF9AE}" pid="8" name="MSIP_Label_82ce82a2-c9dc-484b-9d3f-6e6f4582d96b_SiteId">
    <vt:lpwstr>a8d61462-f252-44b2-bf6a-d7231960c041</vt:lpwstr>
  </property>
  <property fmtid="{D5CDD505-2E9C-101B-9397-08002B2CF9AE}" pid="9" name="MSIP_Label_82ce82a2-c9dc-484b-9d3f-6e6f4582d96b_ActionId">
    <vt:lpwstr>03d6e162-352a-4fe3-831c-884a6d089d88</vt:lpwstr>
  </property>
  <property fmtid="{D5CDD505-2E9C-101B-9397-08002B2CF9AE}" pid="10" name="MSIP_Label_82ce82a2-c9dc-484b-9d3f-6e6f4582d96b_ContentBits">
    <vt:lpwstr>1</vt:lpwstr>
  </property>
  <property fmtid="{D5CDD505-2E9C-101B-9397-08002B2CF9AE}" pid="11" name="MediaServiceImageTags">
    <vt:lpwstr/>
  </property>
</Properties>
</file>